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802412\Downloads\"/>
    </mc:Choice>
  </mc:AlternateContent>
  <xr:revisionPtr revIDLastSave="0" documentId="13_ncr:1_{2C19B2CA-F4A5-4296-9C51-181C3B4F9BBF}" xr6:coauthVersionLast="47" xr6:coauthVersionMax="47" xr10:uidLastSave="{00000000-0000-0000-0000-000000000000}"/>
  <bookViews>
    <workbookView xWindow="-38520" yWindow="-5685" windowWidth="38640" windowHeight="21390" xr2:uid="{8CA824DE-079E-4F2A-876D-2E2D513DC80F}"/>
  </bookViews>
  <sheets>
    <sheet name="Eika" sheetId="3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S64" i="3" l="1"/>
  <c r="GQ64" i="3"/>
  <c r="GO64" i="3" s="1"/>
  <c r="GM64" i="3"/>
  <c r="GK64" i="3" s="1"/>
  <c r="GH64" i="3"/>
  <c r="GE64" i="3"/>
  <c r="GC64" i="3" s="1"/>
  <c r="GA64" i="3"/>
  <c r="FY64" i="3" s="1"/>
  <c r="BW64" i="3" s="1"/>
  <c r="FW64" i="3"/>
  <c r="FU64" i="3" s="1"/>
  <c r="FS64" i="3"/>
  <c r="FN64" i="3"/>
  <c r="FM64" i="3"/>
  <c r="FJ64" i="3"/>
  <c r="FI64" i="3"/>
  <c r="FG64" i="3"/>
  <c r="EZ64" i="3"/>
  <c r="EV64" i="3"/>
  <c r="ES64" i="3"/>
  <c r="FA64" i="3" s="1"/>
  <c r="EB64" i="3"/>
  <c r="DL64" i="3"/>
  <c r="DK64" i="3"/>
  <c r="CX64" i="3"/>
  <c r="CU64" i="3"/>
  <c r="DA64" i="3" s="1"/>
  <c r="AT64" i="3" s="1"/>
  <c r="CM64" i="3"/>
  <c r="CJ64" i="3"/>
  <c r="CR64" i="3" s="1"/>
  <c r="AR64" i="3" s="1"/>
  <c r="CF64" i="3"/>
  <c r="BK64" i="3"/>
  <c r="BJ64" i="3"/>
  <c r="BF64" i="3"/>
  <c r="BU64" i="3" s="1"/>
  <c r="BE64" i="3"/>
  <c r="BD64" i="3"/>
  <c r="BO64" i="3" s="1"/>
  <c r="BB64" i="3"/>
  <c r="BA64" i="3"/>
  <c r="AZ64" i="3"/>
  <c r="AS64" i="3"/>
  <c r="AQ64" i="3"/>
  <c r="AP64" i="3"/>
  <c r="AE64" i="3"/>
  <c r="AA64" i="3"/>
  <c r="Z64" i="3"/>
  <c r="N64" i="3"/>
  <c r="AD64" i="3" s="1"/>
  <c r="I64" i="3"/>
  <c r="H64" i="3"/>
  <c r="GS63" i="3"/>
  <c r="GQ63" i="3"/>
  <c r="GO63" i="3" s="1"/>
  <c r="GM63" i="3"/>
  <c r="GK63" i="3" s="1"/>
  <c r="GH63" i="3"/>
  <c r="GE63" i="3"/>
  <c r="GC63" i="3" s="1"/>
  <c r="GA63" i="3"/>
  <c r="FY63" i="3" s="1"/>
  <c r="BW63" i="3" s="1"/>
  <c r="FW63" i="3"/>
  <c r="FU63" i="3" s="1"/>
  <c r="FS63" i="3"/>
  <c r="FN63" i="3"/>
  <c r="FM63" i="3"/>
  <c r="FJ63" i="3"/>
  <c r="FI63" i="3"/>
  <c r="FG63" i="3"/>
  <c r="ES63" i="3"/>
  <c r="FB63" i="3" s="1"/>
  <c r="EB63" i="3"/>
  <c r="DK63" i="3"/>
  <c r="DL63" i="3" s="1"/>
  <c r="CX63" i="3"/>
  <c r="CU63" i="3"/>
  <c r="CM63" i="3"/>
  <c r="CJ63" i="3"/>
  <c r="CF63" i="3"/>
  <c r="BY63" i="3"/>
  <c r="BK63" i="3"/>
  <c r="BJ63" i="3"/>
  <c r="BF63" i="3"/>
  <c r="BU63" i="3" s="1"/>
  <c r="BE63" i="3"/>
  <c r="BD63" i="3"/>
  <c r="BB63" i="3"/>
  <c r="BA63" i="3"/>
  <c r="AZ63" i="3"/>
  <c r="AS63" i="3"/>
  <c r="AQ63" i="3"/>
  <c r="AP63" i="3"/>
  <c r="AL63" i="3"/>
  <c r="AE63" i="3"/>
  <c r="AA63" i="3"/>
  <c r="Z63" i="3"/>
  <c r="N63" i="3"/>
  <c r="AD63" i="3" s="1"/>
  <c r="I63" i="3"/>
  <c r="H63" i="3"/>
  <c r="GS60" i="3"/>
  <c r="GQ60" i="3"/>
  <c r="GO60" i="3" s="1"/>
  <c r="GM60" i="3"/>
  <c r="AN60" i="3" s="1"/>
  <c r="GH60" i="3"/>
  <c r="GE60" i="3"/>
  <c r="GC60" i="3" s="1"/>
  <c r="GA60" i="3"/>
  <c r="FW60" i="3"/>
  <c r="AX60" i="3" s="1"/>
  <c r="FU60" i="3"/>
  <c r="FS60" i="3"/>
  <c r="FN60" i="3"/>
  <c r="FM60" i="3"/>
  <c r="FJ60" i="3"/>
  <c r="FI60" i="3"/>
  <c r="FK60" i="3" s="1"/>
  <c r="FG60" i="3"/>
  <c r="BY60" i="3" s="1"/>
  <c r="ES60" i="3"/>
  <c r="EW60" i="3" s="1"/>
  <c r="EB60" i="3"/>
  <c r="DK60" i="3"/>
  <c r="DL60" i="3" s="1"/>
  <c r="CX60" i="3"/>
  <c r="CU60" i="3"/>
  <c r="CM60" i="3"/>
  <c r="CJ60" i="3"/>
  <c r="CF60" i="3"/>
  <c r="BK60" i="3"/>
  <c r="BJ60" i="3"/>
  <c r="BF60" i="3"/>
  <c r="BU60" i="3" s="1"/>
  <c r="BE60" i="3"/>
  <c r="BR60" i="3" s="1"/>
  <c r="BD60" i="3"/>
  <c r="BB60" i="3"/>
  <c r="BA60" i="3"/>
  <c r="AZ60" i="3"/>
  <c r="AS60" i="3"/>
  <c r="AQ60" i="3"/>
  <c r="AP60" i="3"/>
  <c r="AE60" i="3"/>
  <c r="AA60" i="3"/>
  <c r="Z60" i="3"/>
  <c r="N60" i="3"/>
  <c r="I60" i="3"/>
  <c r="H60" i="3"/>
  <c r="GS59" i="3"/>
  <c r="GQ59" i="3"/>
  <c r="GO59" i="3" s="1"/>
  <c r="GM59" i="3"/>
  <c r="GH59" i="3"/>
  <c r="GE59" i="3"/>
  <c r="GC59" i="3"/>
  <c r="GA59" i="3"/>
  <c r="AL59" i="3" s="1"/>
  <c r="FW59" i="3"/>
  <c r="FU59" i="3" s="1"/>
  <c r="FS59" i="3"/>
  <c r="FN59" i="3"/>
  <c r="FM59" i="3"/>
  <c r="FO59" i="3" s="1"/>
  <c r="FJ59" i="3"/>
  <c r="FI59" i="3"/>
  <c r="FG59" i="3"/>
  <c r="BY59" i="3" s="1"/>
  <c r="ES59" i="3"/>
  <c r="EU59" i="3" s="1"/>
  <c r="EB59" i="3"/>
  <c r="DK59" i="3"/>
  <c r="DL59" i="3" s="1"/>
  <c r="DA59" i="3"/>
  <c r="AT59" i="3" s="1"/>
  <c r="CX59" i="3"/>
  <c r="CU59" i="3"/>
  <c r="CM59" i="3"/>
  <c r="CJ59" i="3"/>
  <c r="CF59" i="3"/>
  <c r="CA59" i="3"/>
  <c r="CB59" i="3" s="1"/>
  <c r="BK59" i="3"/>
  <c r="BJ59" i="3"/>
  <c r="BF59" i="3"/>
  <c r="BU59" i="3" s="1"/>
  <c r="BE59" i="3"/>
  <c r="BD59" i="3"/>
  <c r="BO59" i="3" s="1"/>
  <c r="BB59" i="3"/>
  <c r="BA59" i="3"/>
  <c r="AZ59" i="3"/>
  <c r="AS59" i="3"/>
  <c r="AQ59" i="3"/>
  <c r="AP59" i="3"/>
  <c r="AE59" i="3"/>
  <c r="AA59" i="3"/>
  <c r="Z59" i="3"/>
  <c r="N59" i="3"/>
  <c r="AC59" i="3" s="1"/>
  <c r="I59" i="3"/>
  <c r="H59" i="3"/>
  <c r="DR52" i="3"/>
  <c r="DQ52" i="3"/>
  <c r="GP51" i="3"/>
  <c r="GL51" i="3"/>
  <c r="GD51" i="3"/>
  <c r="FZ51" i="3"/>
  <c r="FV51" i="3"/>
  <c r="FF51" i="3"/>
  <c r="FE51" i="3"/>
  <c r="ER51" i="3"/>
  <c r="EQ51" i="3"/>
  <c r="EP51" i="3"/>
  <c r="EO51" i="3"/>
  <c r="EN51" i="3"/>
  <c r="EM51" i="3"/>
  <c r="EL51" i="3"/>
  <c r="EK51" i="3"/>
  <c r="EI51" i="3"/>
  <c r="BF51" i="3" s="1"/>
  <c r="EH51" i="3"/>
  <c r="EG51" i="3"/>
  <c r="EF51" i="3"/>
  <c r="ED51" i="3"/>
  <c r="EC51" i="3"/>
  <c r="DZ51" i="3"/>
  <c r="DY51" i="3"/>
  <c r="DX51" i="3"/>
  <c r="DU51" i="3"/>
  <c r="DT51" i="3"/>
  <c r="DR51" i="3"/>
  <c r="DQ51" i="3"/>
  <c r="DP51" i="3"/>
  <c r="DO51" i="3"/>
  <c r="DJ51" i="3"/>
  <c r="DI51" i="3"/>
  <c r="DH51" i="3"/>
  <c r="DG51" i="3"/>
  <c r="DF51" i="3"/>
  <c r="DE51" i="3"/>
  <c r="DC51" i="3"/>
  <c r="CZ51" i="3"/>
  <c r="CY51" i="3"/>
  <c r="CW51" i="3"/>
  <c r="CV51" i="3"/>
  <c r="CT51" i="3"/>
  <c r="CS51" i="3"/>
  <c r="CQ51" i="3"/>
  <c r="CP51" i="3"/>
  <c r="CO51" i="3"/>
  <c r="CN51" i="3"/>
  <c r="CL51" i="3"/>
  <c r="CK51" i="3"/>
  <c r="CI51" i="3"/>
  <c r="CH51" i="3"/>
  <c r="CG51" i="3"/>
  <c r="CE51" i="3"/>
  <c r="CD51" i="3"/>
  <c r="BL51" i="3"/>
  <c r="BI51" i="3"/>
  <c r="W51" i="3"/>
  <c r="U51" i="3"/>
  <c r="T51" i="3"/>
  <c r="S51" i="3"/>
  <c r="Q51" i="3"/>
  <c r="O51" i="3"/>
  <c r="M51" i="3"/>
  <c r="L51" i="3"/>
  <c r="AA51" i="3" s="1"/>
  <c r="K51" i="3"/>
  <c r="G51" i="3"/>
  <c r="F51" i="3"/>
  <c r="E51" i="3"/>
  <c r="D51" i="3"/>
  <c r="C51" i="3"/>
  <c r="GS5" i="3"/>
  <c r="GQ5" i="3"/>
  <c r="GO5" i="3" s="1"/>
  <c r="GM5" i="3"/>
  <c r="GH5" i="3"/>
  <c r="GE5" i="3"/>
  <c r="GC5" i="3"/>
  <c r="GA5" i="3"/>
  <c r="FW5" i="3"/>
  <c r="FU5" i="3" s="1"/>
  <c r="FS5" i="3"/>
  <c r="FN5" i="3"/>
  <c r="FM5" i="3"/>
  <c r="FJ5" i="3"/>
  <c r="FI5" i="3"/>
  <c r="FK5" i="3" s="1"/>
  <c r="FG5" i="3"/>
  <c r="BY5" i="3" s="1"/>
  <c r="ES5" i="3"/>
  <c r="EB5" i="3"/>
  <c r="DK5" i="3"/>
  <c r="DL5" i="3" s="1"/>
  <c r="DA5" i="3"/>
  <c r="AT5" i="3" s="1"/>
  <c r="CX5" i="3"/>
  <c r="CU5" i="3"/>
  <c r="CM5" i="3"/>
  <c r="CJ5" i="3"/>
  <c r="CF5" i="3"/>
  <c r="BK5" i="3"/>
  <c r="BJ5" i="3"/>
  <c r="BF5" i="3"/>
  <c r="BU5" i="3" s="1"/>
  <c r="BE5" i="3"/>
  <c r="BR5" i="3" s="1"/>
  <c r="BD5" i="3"/>
  <c r="BO5" i="3" s="1"/>
  <c r="BB5" i="3"/>
  <c r="BA5" i="3"/>
  <c r="AZ5" i="3"/>
  <c r="AS5" i="3"/>
  <c r="AQ5" i="3"/>
  <c r="AP5" i="3"/>
  <c r="AL5" i="3"/>
  <c r="AE5" i="3"/>
  <c r="AA5" i="3"/>
  <c r="Z5" i="3"/>
  <c r="N5" i="3"/>
  <c r="AC5" i="3" s="1"/>
  <c r="I5" i="3"/>
  <c r="H5" i="3"/>
  <c r="GS50" i="3"/>
  <c r="GQ50" i="3"/>
  <c r="GO50" i="3" s="1"/>
  <c r="GM50" i="3"/>
  <c r="GH50" i="3"/>
  <c r="GE50" i="3"/>
  <c r="GC50" i="3" s="1"/>
  <c r="GA50" i="3"/>
  <c r="GI50" i="3" s="1"/>
  <c r="AM50" i="3" s="1"/>
  <c r="FW50" i="3"/>
  <c r="FU50" i="3" s="1"/>
  <c r="FS50" i="3"/>
  <c r="FN50" i="3"/>
  <c r="FM50" i="3"/>
  <c r="FO50" i="3" s="1"/>
  <c r="FJ50" i="3"/>
  <c r="FI50" i="3"/>
  <c r="FG50" i="3"/>
  <c r="EZ50" i="3"/>
  <c r="EY50" i="3"/>
  <c r="EU50" i="3"/>
  <c r="ES50" i="3"/>
  <c r="FB50" i="3" s="1"/>
  <c r="EB50" i="3"/>
  <c r="DK50" i="3"/>
  <c r="DL50" i="3" s="1"/>
  <c r="CX50" i="3"/>
  <c r="CU50" i="3"/>
  <c r="DA50" i="3" s="1"/>
  <c r="AT50" i="3" s="1"/>
  <c r="CM50" i="3"/>
  <c r="CJ50" i="3"/>
  <c r="CF50" i="3"/>
  <c r="BY50" i="3"/>
  <c r="BK50" i="3"/>
  <c r="BJ50" i="3"/>
  <c r="BF50" i="3"/>
  <c r="BU50" i="3" s="1"/>
  <c r="BE50" i="3"/>
  <c r="BR50" i="3" s="1"/>
  <c r="BD50" i="3"/>
  <c r="BB50" i="3"/>
  <c r="BA50" i="3"/>
  <c r="AZ50" i="3"/>
  <c r="AS50" i="3"/>
  <c r="AQ50" i="3"/>
  <c r="AP50" i="3"/>
  <c r="AE50" i="3"/>
  <c r="AA50" i="3"/>
  <c r="Z50" i="3"/>
  <c r="N50" i="3"/>
  <c r="I50" i="3"/>
  <c r="H50" i="3"/>
  <c r="GS49" i="3"/>
  <c r="GQ49" i="3"/>
  <c r="GO49" i="3"/>
  <c r="GM49" i="3"/>
  <c r="GH49" i="3"/>
  <c r="GE49" i="3"/>
  <c r="GC49" i="3" s="1"/>
  <c r="GA49" i="3"/>
  <c r="FY49" i="3" s="1"/>
  <c r="BW49" i="3" s="1"/>
  <c r="FW49" i="3"/>
  <c r="FU49" i="3" s="1"/>
  <c r="FS49" i="3"/>
  <c r="FN49" i="3"/>
  <c r="FM49" i="3"/>
  <c r="FJ49" i="3"/>
  <c r="FI49" i="3"/>
  <c r="FG49" i="3"/>
  <c r="BY49" i="3" s="1"/>
  <c r="ES49" i="3"/>
  <c r="EV49" i="3" s="1"/>
  <c r="EB49" i="3"/>
  <c r="DK49" i="3"/>
  <c r="DL49" i="3" s="1"/>
  <c r="CX49" i="3"/>
  <c r="CU49" i="3"/>
  <c r="DA49" i="3" s="1"/>
  <c r="AT49" i="3" s="1"/>
  <c r="CM49" i="3"/>
  <c r="CJ49" i="3"/>
  <c r="CF49" i="3"/>
  <c r="BK49" i="3"/>
  <c r="BJ49" i="3"/>
  <c r="BF49" i="3"/>
  <c r="BU49" i="3" s="1"/>
  <c r="BE49" i="3"/>
  <c r="BD49" i="3"/>
  <c r="BB49" i="3"/>
  <c r="BA49" i="3"/>
  <c r="AZ49" i="3"/>
  <c r="AX49" i="3"/>
  <c r="AS49" i="3"/>
  <c r="AQ49" i="3"/>
  <c r="AP49" i="3"/>
  <c r="AE49" i="3"/>
  <c r="AA49" i="3"/>
  <c r="Z49" i="3"/>
  <c r="N49" i="3"/>
  <c r="AC49" i="3" s="1"/>
  <c r="I49" i="3"/>
  <c r="H49" i="3"/>
  <c r="GS48" i="3"/>
  <c r="GQ48" i="3"/>
  <c r="GO48" i="3" s="1"/>
  <c r="GM48" i="3"/>
  <c r="GK48" i="3" s="1"/>
  <c r="GH48" i="3"/>
  <c r="GE48" i="3"/>
  <c r="GC48" i="3" s="1"/>
  <c r="GA48" i="3"/>
  <c r="AL48" i="3" s="1"/>
  <c r="FW48" i="3"/>
  <c r="AX48" i="3" s="1"/>
  <c r="FU48" i="3"/>
  <c r="FS48" i="3"/>
  <c r="FN48" i="3"/>
  <c r="FM48" i="3"/>
  <c r="FJ48" i="3"/>
  <c r="FI48" i="3"/>
  <c r="FK48" i="3" s="1"/>
  <c r="FG48" i="3"/>
  <c r="ES48" i="3"/>
  <c r="EZ48" i="3" s="1"/>
  <c r="EB48" i="3"/>
  <c r="DK48" i="3"/>
  <c r="DL48" i="3" s="1"/>
  <c r="CX48" i="3"/>
  <c r="CU48" i="3"/>
  <c r="DA48" i="3" s="1"/>
  <c r="AT48" i="3" s="1"/>
  <c r="CM48" i="3"/>
  <c r="CJ48" i="3"/>
  <c r="CF48" i="3"/>
  <c r="BF48" i="3"/>
  <c r="BE48" i="3"/>
  <c r="BD48" i="3"/>
  <c r="BB48" i="3"/>
  <c r="BA48" i="3"/>
  <c r="AZ48" i="3"/>
  <c r="AS48" i="3"/>
  <c r="AQ48" i="3"/>
  <c r="AP48" i="3"/>
  <c r="AN48" i="3"/>
  <c r="AE48" i="3"/>
  <c r="AB48" i="3"/>
  <c r="AA48" i="3"/>
  <c r="Z48" i="3"/>
  <c r="N48" i="3"/>
  <c r="AC48" i="3" s="1"/>
  <c r="I48" i="3"/>
  <c r="H48" i="3"/>
  <c r="GS47" i="3"/>
  <c r="GQ47" i="3"/>
  <c r="GO47" i="3" s="1"/>
  <c r="GM47" i="3"/>
  <c r="GH47" i="3"/>
  <c r="GE47" i="3"/>
  <c r="GC47" i="3" s="1"/>
  <c r="GA47" i="3"/>
  <c r="FY47" i="3" s="1"/>
  <c r="BW47" i="3" s="1"/>
  <c r="FW47" i="3"/>
  <c r="FU47" i="3" s="1"/>
  <c r="FS47" i="3"/>
  <c r="FN47" i="3"/>
  <c r="FM47" i="3"/>
  <c r="FJ47" i="3"/>
  <c r="FI47" i="3"/>
  <c r="FK47" i="3" s="1"/>
  <c r="FG47" i="3"/>
  <c r="BY47" i="3" s="1"/>
  <c r="ES47" i="3"/>
  <c r="EX47" i="3" s="1"/>
  <c r="EB47" i="3"/>
  <c r="DK47" i="3"/>
  <c r="DL47" i="3" s="1"/>
  <c r="CX47" i="3"/>
  <c r="CU47" i="3"/>
  <c r="CM47" i="3"/>
  <c r="CJ47" i="3"/>
  <c r="CF47" i="3"/>
  <c r="BF47" i="3"/>
  <c r="BE47" i="3"/>
  <c r="BD47" i="3"/>
  <c r="BB47" i="3"/>
  <c r="BA47" i="3"/>
  <c r="AZ47" i="3"/>
  <c r="AS47" i="3"/>
  <c r="AQ47" i="3"/>
  <c r="AP47" i="3"/>
  <c r="AE47" i="3"/>
  <c r="AA47" i="3"/>
  <c r="Z47" i="3"/>
  <c r="N47" i="3"/>
  <c r="AC47" i="3" s="1"/>
  <c r="I47" i="3"/>
  <c r="H47" i="3"/>
  <c r="GS46" i="3"/>
  <c r="GQ46" i="3"/>
  <c r="GO46" i="3"/>
  <c r="GM46" i="3"/>
  <c r="GH46" i="3"/>
  <c r="GE46" i="3"/>
  <c r="GC46" i="3" s="1"/>
  <c r="GA46" i="3"/>
  <c r="GI46" i="3" s="1"/>
  <c r="FW46" i="3"/>
  <c r="AX46" i="3" s="1"/>
  <c r="FS46" i="3"/>
  <c r="FN46" i="3"/>
  <c r="FM46" i="3"/>
  <c r="FO46" i="3" s="1"/>
  <c r="CA46" i="3" s="1"/>
  <c r="CB46" i="3" s="1"/>
  <c r="FJ46" i="3"/>
  <c r="FI46" i="3"/>
  <c r="FG46" i="3"/>
  <c r="BY46" i="3" s="1"/>
  <c r="ES46" i="3"/>
  <c r="FB46" i="3" s="1"/>
  <c r="EB46" i="3"/>
  <c r="DK46" i="3"/>
  <c r="DL46" i="3" s="1"/>
  <c r="CX46" i="3"/>
  <c r="CU46" i="3"/>
  <c r="CM46" i="3"/>
  <c r="CJ46" i="3"/>
  <c r="CF46" i="3"/>
  <c r="BK46" i="3"/>
  <c r="BJ46" i="3"/>
  <c r="BF46" i="3"/>
  <c r="BU46" i="3" s="1"/>
  <c r="BE46" i="3"/>
  <c r="BD46" i="3"/>
  <c r="BB46" i="3"/>
  <c r="BA46" i="3"/>
  <c r="AZ46" i="3"/>
  <c r="AS46" i="3"/>
  <c r="AQ46" i="3"/>
  <c r="AP46" i="3"/>
  <c r="AL46" i="3"/>
  <c r="AE46" i="3"/>
  <c r="AA46" i="3"/>
  <c r="Z46" i="3"/>
  <c r="N46" i="3"/>
  <c r="I46" i="3"/>
  <c r="H46" i="3"/>
  <c r="GS44" i="3"/>
  <c r="GQ44" i="3"/>
  <c r="GO44" i="3" s="1"/>
  <c r="GM44" i="3"/>
  <c r="GH44" i="3"/>
  <c r="GE44" i="3"/>
  <c r="GC44" i="3" s="1"/>
  <c r="GA44" i="3"/>
  <c r="AL44" i="3" s="1"/>
  <c r="FW44" i="3"/>
  <c r="AX44" i="3" s="1"/>
  <c r="FU44" i="3"/>
  <c r="FS44" i="3"/>
  <c r="FN44" i="3"/>
  <c r="FM44" i="3"/>
  <c r="FO44" i="3" s="1"/>
  <c r="FJ44" i="3"/>
  <c r="FI44" i="3"/>
  <c r="FK44" i="3" s="1"/>
  <c r="FG44" i="3"/>
  <c r="BY44" i="3" s="1"/>
  <c r="ES44" i="3"/>
  <c r="FB44" i="3" s="1"/>
  <c r="EB44" i="3"/>
  <c r="DK44" i="3"/>
  <c r="DL44" i="3" s="1"/>
  <c r="CX44" i="3"/>
  <c r="CU44" i="3"/>
  <c r="DA44" i="3" s="1"/>
  <c r="AT44" i="3" s="1"/>
  <c r="CM44" i="3"/>
  <c r="CJ44" i="3"/>
  <c r="CF44" i="3"/>
  <c r="BF44" i="3"/>
  <c r="BE44" i="3"/>
  <c r="BD44" i="3"/>
  <c r="BB44" i="3"/>
  <c r="BA44" i="3"/>
  <c r="AZ44" i="3"/>
  <c r="AS44" i="3"/>
  <c r="AQ44" i="3"/>
  <c r="AP44" i="3"/>
  <c r="AE44" i="3"/>
  <c r="AA44" i="3"/>
  <c r="Z44" i="3"/>
  <c r="N44" i="3"/>
  <c r="AC44" i="3" s="1"/>
  <c r="I44" i="3"/>
  <c r="H44" i="3"/>
  <c r="GS43" i="3"/>
  <c r="GQ43" i="3"/>
  <c r="GO43" i="3" s="1"/>
  <c r="GM43" i="3"/>
  <c r="GH43" i="3"/>
  <c r="GE43" i="3"/>
  <c r="GC43" i="3" s="1"/>
  <c r="GA43" i="3"/>
  <c r="AL43" i="3" s="1"/>
  <c r="FY43" i="3"/>
  <c r="BW43" i="3" s="1"/>
  <c r="FW43" i="3"/>
  <c r="FS43" i="3"/>
  <c r="FN43" i="3"/>
  <c r="FM43" i="3"/>
  <c r="FJ43" i="3"/>
  <c r="FI43" i="3"/>
  <c r="FG43" i="3"/>
  <c r="BY43" i="3" s="1"/>
  <c r="ES43" i="3"/>
  <c r="FB43" i="3" s="1"/>
  <c r="EB43" i="3"/>
  <c r="DK43" i="3"/>
  <c r="DL43" i="3" s="1"/>
  <c r="CX43" i="3"/>
  <c r="DA43" i="3" s="1"/>
  <c r="AT43" i="3" s="1"/>
  <c r="CU43" i="3"/>
  <c r="CM43" i="3"/>
  <c r="CJ43" i="3"/>
  <c r="CF43" i="3"/>
  <c r="BK43" i="3"/>
  <c r="BJ43" i="3"/>
  <c r="BF43" i="3"/>
  <c r="BU43" i="3" s="1"/>
  <c r="BE43" i="3"/>
  <c r="BD43" i="3"/>
  <c r="BO43" i="3" s="1"/>
  <c r="BB43" i="3"/>
  <c r="BA43" i="3"/>
  <c r="AZ43" i="3"/>
  <c r="AS43" i="3"/>
  <c r="AQ43" i="3"/>
  <c r="AP43" i="3"/>
  <c r="AE43" i="3"/>
  <c r="AA43" i="3"/>
  <c r="Z43" i="3"/>
  <c r="N43" i="3"/>
  <c r="AC43" i="3" s="1"/>
  <c r="I43" i="3"/>
  <c r="H43" i="3"/>
  <c r="GS42" i="3"/>
  <c r="GQ42" i="3"/>
  <c r="GO42" i="3" s="1"/>
  <c r="GM42" i="3"/>
  <c r="GH42" i="3"/>
  <c r="GE42" i="3"/>
  <c r="GC42" i="3" s="1"/>
  <c r="GA42" i="3"/>
  <c r="FW42" i="3"/>
  <c r="FU42" i="3" s="1"/>
  <c r="FS42" i="3"/>
  <c r="FN42" i="3"/>
  <c r="FM42" i="3"/>
  <c r="FJ42" i="3"/>
  <c r="FI42" i="3"/>
  <c r="FG42" i="3"/>
  <c r="EV42" i="3"/>
  <c r="EU42" i="3"/>
  <c r="ES42" i="3"/>
  <c r="FB42" i="3" s="1"/>
  <c r="EB42" i="3"/>
  <c r="DK42" i="3"/>
  <c r="DL42" i="3" s="1"/>
  <c r="CX42" i="3"/>
  <c r="CU42" i="3"/>
  <c r="DA42" i="3" s="1"/>
  <c r="AT42" i="3" s="1"/>
  <c r="CM42" i="3"/>
  <c r="CJ42" i="3"/>
  <c r="CF42" i="3"/>
  <c r="BK42" i="3"/>
  <c r="BJ42" i="3"/>
  <c r="BF42" i="3"/>
  <c r="BU42" i="3" s="1"/>
  <c r="BE42" i="3"/>
  <c r="BD42" i="3"/>
  <c r="BB42" i="3"/>
  <c r="BA42" i="3"/>
  <c r="AZ42" i="3"/>
  <c r="AS42" i="3"/>
  <c r="AQ42" i="3"/>
  <c r="AP42" i="3"/>
  <c r="AE42" i="3"/>
  <c r="AA42" i="3"/>
  <c r="Z42" i="3"/>
  <c r="N42" i="3"/>
  <c r="AC42" i="3" s="1"/>
  <c r="I42" i="3"/>
  <c r="H42" i="3"/>
  <c r="GS41" i="3"/>
  <c r="GQ41" i="3"/>
  <c r="GO41" i="3"/>
  <c r="GM41" i="3"/>
  <c r="AN41" i="3" s="1"/>
  <c r="GH41" i="3"/>
  <c r="GE41" i="3"/>
  <c r="GC41" i="3" s="1"/>
  <c r="GA41" i="3"/>
  <c r="FW41" i="3"/>
  <c r="AX41" i="3" s="1"/>
  <c r="FS41" i="3"/>
  <c r="FN41" i="3"/>
  <c r="FM41" i="3"/>
  <c r="FJ41" i="3"/>
  <c r="FI41" i="3"/>
  <c r="FG41" i="3"/>
  <c r="BY41" i="3" s="1"/>
  <c r="ES41" i="3"/>
  <c r="EB41" i="3"/>
  <c r="DK41" i="3"/>
  <c r="DL41" i="3" s="1"/>
  <c r="CX41" i="3"/>
  <c r="CU41" i="3"/>
  <c r="CM41" i="3"/>
  <c r="CJ41" i="3"/>
  <c r="CF41" i="3"/>
  <c r="BK41" i="3"/>
  <c r="BJ41" i="3"/>
  <c r="BF41" i="3"/>
  <c r="BU41" i="3" s="1"/>
  <c r="BE41" i="3"/>
  <c r="BR41" i="3" s="1"/>
  <c r="BD41" i="3"/>
  <c r="BB41" i="3"/>
  <c r="BA41" i="3"/>
  <c r="AZ41" i="3"/>
  <c r="AS41" i="3"/>
  <c r="AQ41" i="3"/>
  <c r="AP41" i="3"/>
  <c r="AE41" i="3"/>
  <c r="AA41" i="3"/>
  <c r="Z41" i="3"/>
  <c r="N41" i="3"/>
  <c r="I41" i="3"/>
  <c r="H41" i="3"/>
  <c r="GS40" i="3"/>
  <c r="GQ40" i="3"/>
  <c r="GO40" i="3" s="1"/>
  <c r="GM40" i="3"/>
  <c r="AN40" i="3" s="1"/>
  <c r="GH40" i="3"/>
  <c r="GE40" i="3"/>
  <c r="GC40" i="3" s="1"/>
  <c r="GA40" i="3"/>
  <c r="FY40" i="3" s="1"/>
  <c r="BW40" i="3" s="1"/>
  <c r="FW40" i="3"/>
  <c r="FU40" i="3" s="1"/>
  <c r="FS40" i="3"/>
  <c r="FN40" i="3"/>
  <c r="FM40" i="3"/>
  <c r="FJ40" i="3"/>
  <c r="FI40" i="3"/>
  <c r="FG40" i="3"/>
  <c r="ES40" i="3"/>
  <c r="EV40" i="3" s="1"/>
  <c r="EB40" i="3"/>
  <c r="DK40" i="3"/>
  <c r="DL40" i="3" s="1"/>
  <c r="CX40" i="3"/>
  <c r="CU40" i="3"/>
  <c r="CM40" i="3"/>
  <c r="CJ40" i="3"/>
  <c r="CF40" i="3"/>
  <c r="BY40" i="3"/>
  <c r="BF40" i="3"/>
  <c r="BE40" i="3"/>
  <c r="BD40" i="3"/>
  <c r="BB40" i="3"/>
  <c r="BA40" i="3"/>
  <c r="AZ40" i="3"/>
  <c r="AS40" i="3"/>
  <c r="AQ40" i="3"/>
  <c r="AP40" i="3"/>
  <c r="AL40" i="3"/>
  <c r="AE40" i="3"/>
  <c r="AA40" i="3"/>
  <c r="Z40" i="3"/>
  <c r="N40" i="3"/>
  <c r="AC40" i="3" s="1"/>
  <c r="I40" i="3"/>
  <c r="H40" i="3"/>
  <c r="GS39" i="3"/>
  <c r="GQ39" i="3"/>
  <c r="GO39" i="3" s="1"/>
  <c r="GM39" i="3"/>
  <c r="GH39" i="3"/>
  <c r="GE39" i="3"/>
  <c r="GC39" i="3" s="1"/>
  <c r="GA39" i="3"/>
  <c r="FY39" i="3" s="1"/>
  <c r="BW39" i="3" s="1"/>
  <c r="FW39" i="3"/>
  <c r="FU39" i="3" s="1"/>
  <c r="FS39" i="3"/>
  <c r="FN39" i="3"/>
  <c r="FM39" i="3"/>
  <c r="FJ39" i="3"/>
  <c r="FI39" i="3"/>
  <c r="FG39" i="3"/>
  <c r="ES39" i="3"/>
  <c r="EB39" i="3"/>
  <c r="DK39" i="3"/>
  <c r="DL39" i="3" s="1"/>
  <c r="CX39" i="3"/>
  <c r="CU39" i="3"/>
  <c r="CM39" i="3"/>
  <c r="CJ39" i="3"/>
  <c r="CF39" i="3"/>
  <c r="BK39" i="3"/>
  <c r="BJ39" i="3"/>
  <c r="BF39" i="3"/>
  <c r="BU39" i="3" s="1"/>
  <c r="BE39" i="3"/>
  <c r="BD39" i="3"/>
  <c r="BB39" i="3"/>
  <c r="BA39" i="3"/>
  <c r="AZ39" i="3"/>
  <c r="AS39" i="3"/>
  <c r="AQ39" i="3"/>
  <c r="AP39" i="3"/>
  <c r="AE39" i="3"/>
  <c r="AA39" i="3"/>
  <c r="Z39" i="3"/>
  <c r="N39" i="3"/>
  <c r="I39" i="3"/>
  <c r="H39" i="3"/>
  <c r="GS38" i="3"/>
  <c r="GQ38" i="3"/>
  <c r="GO38" i="3" s="1"/>
  <c r="GM38" i="3"/>
  <c r="GK38" i="3" s="1"/>
  <c r="GH38" i="3"/>
  <c r="GE38" i="3"/>
  <c r="GC38" i="3"/>
  <c r="GA38" i="3"/>
  <c r="FY38" i="3" s="1"/>
  <c r="BW38" i="3" s="1"/>
  <c r="FW38" i="3"/>
  <c r="FS38" i="3"/>
  <c r="FN38" i="3"/>
  <c r="FM38" i="3"/>
  <c r="FJ38" i="3"/>
  <c r="FI38" i="3"/>
  <c r="FG38" i="3"/>
  <c r="BY38" i="3" s="1"/>
  <c r="ES38" i="3"/>
  <c r="FB38" i="3" s="1"/>
  <c r="EB38" i="3"/>
  <c r="DK38" i="3"/>
  <c r="DL38" i="3" s="1"/>
  <c r="CX38" i="3"/>
  <c r="CU38" i="3"/>
  <c r="CM38" i="3"/>
  <c r="CJ38" i="3"/>
  <c r="CF38" i="3"/>
  <c r="BK38" i="3"/>
  <c r="BJ38" i="3"/>
  <c r="BF38" i="3"/>
  <c r="BU38" i="3" s="1"/>
  <c r="BE38" i="3"/>
  <c r="BD38" i="3"/>
  <c r="BB38" i="3"/>
  <c r="BA38" i="3"/>
  <c r="AZ38" i="3"/>
  <c r="AS38" i="3"/>
  <c r="AQ38" i="3"/>
  <c r="AP38" i="3"/>
  <c r="AE38" i="3"/>
  <c r="AD38" i="3"/>
  <c r="AA38" i="3"/>
  <c r="Z38" i="3"/>
  <c r="P38" i="3"/>
  <c r="BX38" i="3" s="1"/>
  <c r="N38" i="3"/>
  <c r="AC38" i="3" s="1"/>
  <c r="I38" i="3"/>
  <c r="H38" i="3"/>
  <c r="GS37" i="3"/>
  <c r="GQ37" i="3"/>
  <c r="GO37" i="3" s="1"/>
  <c r="GM37" i="3"/>
  <c r="GK37" i="3" s="1"/>
  <c r="GH37" i="3"/>
  <c r="GE37" i="3"/>
  <c r="GC37" i="3" s="1"/>
  <c r="GA37" i="3"/>
  <c r="FW37" i="3"/>
  <c r="FU37" i="3" s="1"/>
  <c r="FS37" i="3"/>
  <c r="FN37" i="3"/>
  <c r="FM37" i="3"/>
  <c r="FJ37" i="3"/>
  <c r="FI37" i="3"/>
  <c r="FG37" i="3"/>
  <c r="ES37" i="3"/>
  <c r="EY37" i="3" s="1"/>
  <c r="EB37" i="3"/>
  <c r="DK37" i="3"/>
  <c r="DL37" i="3" s="1"/>
  <c r="CX37" i="3"/>
  <c r="CU37" i="3"/>
  <c r="DA37" i="3" s="1"/>
  <c r="AT37" i="3" s="1"/>
  <c r="CM37" i="3"/>
  <c r="CJ37" i="3"/>
  <c r="CF37" i="3"/>
  <c r="BY37" i="3"/>
  <c r="BK37" i="3"/>
  <c r="BJ37" i="3"/>
  <c r="BF37" i="3"/>
  <c r="BU37" i="3" s="1"/>
  <c r="BE37" i="3"/>
  <c r="BR37" i="3" s="1"/>
  <c r="BD37" i="3"/>
  <c r="BB37" i="3"/>
  <c r="BA37" i="3"/>
  <c r="AZ37" i="3"/>
  <c r="AS37" i="3"/>
  <c r="AQ37" i="3"/>
  <c r="AP37" i="3"/>
  <c r="AE37" i="3"/>
  <c r="AA37" i="3"/>
  <c r="Z37" i="3"/>
  <c r="N37" i="3"/>
  <c r="AC37" i="3" s="1"/>
  <c r="I37" i="3"/>
  <c r="H37" i="3"/>
  <c r="GS36" i="3"/>
  <c r="GQ36" i="3"/>
  <c r="GO36" i="3" s="1"/>
  <c r="GM36" i="3"/>
  <c r="GH36" i="3"/>
  <c r="GE36" i="3"/>
  <c r="GC36" i="3" s="1"/>
  <c r="GA36" i="3"/>
  <c r="AL36" i="3" s="1"/>
  <c r="FW36" i="3"/>
  <c r="FU36" i="3"/>
  <c r="FS36" i="3"/>
  <c r="FN36" i="3"/>
  <c r="FM36" i="3"/>
  <c r="FJ36" i="3"/>
  <c r="FI36" i="3"/>
  <c r="FG36" i="3"/>
  <c r="ES36" i="3"/>
  <c r="EW36" i="3" s="1"/>
  <c r="EB36" i="3"/>
  <c r="DK36" i="3"/>
  <c r="DL36" i="3" s="1"/>
  <c r="CX36" i="3"/>
  <c r="DA36" i="3" s="1"/>
  <c r="AT36" i="3" s="1"/>
  <c r="CU36" i="3"/>
  <c r="CM36" i="3"/>
  <c r="CJ36" i="3"/>
  <c r="CF36" i="3"/>
  <c r="BU36" i="3"/>
  <c r="BK36" i="3"/>
  <c r="BJ36" i="3"/>
  <c r="BF36" i="3"/>
  <c r="BE36" i="3"/>
  <c r="BD36" i="3"/>
  <c r="BB36" i="3"/>
  <c r="BA36" i="3"/>
  <c r="AZ36" i="3"/>
  <c r="AX36" i="3"/>
  <c r="AS36" i="3"/>
  <c r="AQ36" i="3"/>
  <c r="AP36" i="3"/>
  <c r="AE36" i="3"/>
  <c r="AA36" i="3"/>
  <c r="Z36" i="3"/>
  <c r="N36" i="3"/>
  <c r="AC36" i="3" s="1"/>
  <c r="I36" i="3"/>
  <c r="H36" i="3"/>
  <c r="GS35" i="3"/>
  <c r="GQ35" i="3"/>
  <c r="GO35" i="3" s="1"/>
  <c r="GM35" i="3"/>
  <c r="AN35" i="3" s="1"/>
  <c r="GK35" i="3"/>
  <c r="GH35" i="3"/>
  <c r="GE35" i="3"/>
  <c r="GC35" i="3" s="1"/>
  <c r="GA35" i="3"/>
  <c r="GI35" i="3" s="1"/>
  <c r="FW35" i="3"/>
  <c r="FU35" i="3" s="1"/>
  <c r="FS35" i="3"/>
  <c r="FN35" i="3"/>
  <c r="FM35" i="3"/>
  <c r="FJ35" i="3"/>
  <c r="FI35" i="3"/>
  <c r="FK35" i="3" s="1"/>
  <c r="FG35" i="3"/>
  <c r="BY35" i="3" s="1"/>
  <c r="ES35" i="3"/>
  <c r="EB35" i="3"/>
  <c r="DK35" i="3"/>
  <c r="DL35" i="3" s="1"/>
  <c r="CX35" i="3"/>
  <c r="CU35" i="3"/>
  <c r="CM35" i="3"/>
  <c r="CJ35" i="3"/>
  <c r="CF35" i="3"/>
  <c r="CR35" i="3" s="1"/>
  <c r="AR35" i="3" s="1"/>
  <c r="BK35" i="3"/>
  <c r="BJ35" i="3"/>
  <c r="BF35" i="3"/>
  <c r="BU35" i="3" s="1"/>
  <c r="BE35" i="3"/>
  <c r="BD35" i="3"/>
  <c r="BB35" i="3"/>
  <c r="BA35" i="3"/>
  <c r="AZ35" i="3"/>
  <c r="AS35" i="3"/>
  <c r="AQ35" i="3"/>
  <c r="AP35" i="3"/>
  <c r="AE35" i="3"/>
  <c r="AA35" i="3"/>
  <c r="Z35" i="3"/>
  <c r="N35" i="3"/>
  <c r="I35" i="3"/>
  <c r="H35" i="3"/>
  <c r="GS34" i="3"/>
  <c r="GQ34" i="3"/>
  <c r="GO34" i="3" s="1"/>
  <c r="GM34" i="3"/>
  <c r="GK34" i="3" s="1"/>
  <c r="GH34" i="3"/>
  <c r="GE34" i="3"/>
  <c r="GC34" i="3" s="1"/>
  <c r="GA34" i="3"/>
  <c r="FY34" i="3" s="1"/>
  <c r="BW34" i="3" s="1"/>
  <c r="FW34" i="3"/>
  <c r="FS34" i="3"/>
  <c r="FN34" i="3"/>
  <c r="FM34" i="3"/>
  <c r="FJ34" i="3"/>
  <c r="FI34" i="3"/>
  <c r="FK34" i="3" s="1"/>
  <c r="FG34" i="3"/>
  <c r="BY34" i="3" s="1"/>
  <c r="ES34" i="3"/>
  <c r="FB34" i="3" s="1"/>
  <c r="EB34" i="3"/>
  <c r="DK34" i="3"/>
  <c r="DL34" i="3" s="1"/>
  <c r="CX34" i="3"/>
  <c r="CU34" i="3"/>
  <c r="CM34" i="3"/>
  <c r="CJ34" i="3"/>
  <c r="CF34" i="3"/>
  <c r="CR34" i="3" s="1"/>
  <c r="AR34" i="3" s="1"/>
  <c r="BK34" i="3"/>
  <c r="BJ34" i="3"/>
  <c r="BF34" i="3"/>
  <c r="BU34" i="3" s="1"/>
  <c r="BE34" i="3"/>
  <c r="BD34" i="3"/>
  <c r="BB34" i="3"/>
  <c r="BA34" i="3"/>
  <c r="AZ34" i="3"/>
  <c r="AS34" i="3"/>
  <c r="AQ34" i="3"/>
  <c r="AP34" i="3"/>
  <c r="AN34" i="3"/>
  <c r="AE34" i="3"/>
  <c r="AB34" i="3"/>
  <c r="AA34" i="3"/>
  <c r="Z34" i="3"/>
  <c r="N34" i="3"/>
  <c r="AC34" i="3" s="1"/>
  <c r="I34" i="3"/>
  <c r="H34" i="3"/>
  <c r="GS33" i="3"/>
  <c r="GQ33" i="3"/>
  <c r="GO33" i="3" s="1"/>
  <c r="GM33" i="3"/>
  <c r="GH33" i="3"/>
  <c r="GE33" i="3"/>
  <c r="GC33" i="3"/>
  <c r="GA33" i="3"/>
  <c r="GI33" i="3" s="1"/>
  <c r="AM33" i="3" s="1"/>
  <c r="FW33" i="3"/>
  <c r="FU33" i="3" s="1"/>
  <c r="FS33" i="3"/>
  <c r="FN33" i="3"/>
  <c r="FM33" i="3"/>
  <c r="FO33" i="3" s="1"/>
  <c r="FJ33" i="3"/>
  <c r="FI33" i="3"/>
  <c r="FG33" i="3"/>
  <c r="ES33" i="3"/>
  <c r="EY33" i="3" s="1"/>
  <c r="EB33" i="3"/>
  <c r="DK33" i="3"/>
  <c r="DL33" i="3" s="1"/>
  <c r="CX33" i="3"/>
  <c r="CU33" i="3"/>
  <c r="DA33" i="3" s="1"/>
  <c r="AT33" i="3" s="1"/>
  <c r="CM33" i="3"/>
  <c r="CJ33" i="3"/>
  <c r="CF33" i="3"/>
  <c r="BY33" i="3"/>
  <c r="BK33" i="3"/>
  <c r="BJ33" i="3"/>
  <c r="BF33" i="3"/>
  <c r="BU33" i="3" s="1"/>
  <c r="BE33" i="3"/>
  <c r="BD33" i="3"/>
  <c r="BB33" i="3"/>
  <c r="BA33" i="3"/>
  <c r="AZ33" i="3"/>
  <c r="AS33" i="3"/>
  <c r="AQ33" i="3"/>
  <c r="AP33" i="3"/>
  <c r="AE33" i="3"/>
  <c r="AA33" i="3"/>
  <c r="Z33" i="3"/>
  <c r="N33" i="3"/>
  <c r="I33" i="3"/>
  <c r="H33" i="3"/>
  <c r="GS31" i="3"/>
  <c r="GQ31" i="3"/>
  <c r="GO31" i="3" s="1"/>
  <c r="GM31" i="3"/>
  <c r="GK31" i="3" s="1"/>
  <c r="GH31" i="3"/>
  <c r="GE31" i="3"/>
  <c r="GI31" i="3" s="1"/>
  <c r="AM31" i="3" s="1"/>
  <c r="GA31" i="3"/>
  <c r="FY31" i="3"/>
  <c r="BW31" i="3" s="1"/>
  <c r="FW31" i="3"/>
  <c r="FU31" i="3"/>
  <c r="FS31" i="3"/>
  <c r="FN31" i="3"/>
  <c r="FM31" i="3"/>
  <c r="FO31" i="3" s="1"/>
  <c r="CA31" i="3" s="1"/>
  <c r="CB31" i="3" s="1"/>
  <c r="FJ31" i="3"/>
  <c r="FI31" i="3"/>
  <c r="FG31" i="3"/>
  <c r="BY31" i="3" s="1"/>
  <c r="ES31" i="3"/>
  <c r="EB31" i="3"/>
  <c r="DK31" i="3"/>
  <c r="DL31" i="3" s="1"/>
  <c r="CX31" i="3"/>
  <c r="CU31" i="3"/>
  <c r="CM31" i="3"/>
  <c r="CJ31" i="3"/>
  <c r="CF31" i="3"/>
  <c r="CR31" i="3" s="1"/>
  <c r="AR31" i="3" s="1"/>
  <c r="BF31" i="3"/>
  <c r="BE31" i="3"/>
  <c r="BD31" i="3"/>
  <c r="BB31" i="3"/>
  <c r="BA31" i="3"/>
  <c r="AZ31" i="3"/>
  <c r="AX31" i="3"/>
  <c r="AS31" i="3"/>
  <c r="AQ31" i="3"/>
  <c r="AP31" i="3"/>
  <c r="AL31" i="3"/>
  <c r="AE31" i="3"/>
  <c r="AA31" i="3"/>
  <c r="Z31" i="3"/>
  <c r="N31" i="3"/>
  <c r="AC31" i="3" s="1"/>
  <c r="I31" i="3"/>
  <c r="H31" i="3"/>
  <c r="GS29" i="3"/>
  <c r="GQ29" i="3"/>
  <c r="GO29" i="3" s="1"/>
  <c r="GM29" i="3"/>
  <c r="GK29" i="3" s="1"/>
  <c r="GH29" i="3"/>
  <c r="GE29" i="3"/>
  <c r="GC29" i="3" s="1"/>
  <c r="GA29" i="3"/>
  <c r="FY29" i="3" s="1"/>
  <c r="BW29" i="3" s="1"/>
  <c r="FW29" i="3"/>
  <c r="FS29" i="3"/>
  <c r="FN29" i="3"/>
  <c r="FM29" i="3"/>
  <c r="FJ29" i="3"/>
  <c r="FI29" i="3"/>
  <c r="FG29" i="3"/>
  <c r="FA29" i="3"/>
  <c r="EX29" i="3"/>
  <c r="EW29" i="3"/>
  <c r="EU29" i="3"/>
  <c r="ES29" i="3"/>
  <c r="FB29" i="3" s="1"/>
  <c r="EB29" i="3"/>
  <c r="DK29" i="3"/>
  <c r="DL29" i="3" s="1"/>
  <c r="CX29" i="3"/>
  <c r="CU29" i="3"/>
  <c r="CM29" i="3"/>
  <c r="CJ29" i="3"/>
  <c r="CF29" i="3"/>
  <c r="BY29" i="3"/>
  <c r="BK29" i="3"/>
  <c r="BJ29" i="3"/>
  <c r="BF29" i="3"/>
  <c r="BU29" i="3" s="1"/>
  <c r="BE29" i="3"/>
  <c r="BD29" i="3"/>
  <c r="BB29" i="3"/>
  <c r="BA29" i="3"/>
  <c r="AZ29" i="3"/>
  <c r="AS29" i="3"/>
  <c r="AQ29" i="3"/>
  <c r="AP29" i="3"/>
  <c r="AE29" i="3"/>
  <c r="AD29" i="3"/>
  <c r="AB29" i="3"/>
  <c r="AA29" i="3"/>
  <c r="Z29" i="3"/>
  <c r="N29" i="3"/>
  <c r="AC29" i="3" s="1"/>
  <c r="I29" i="3"/>
  <c r="H29" i="3"/>
  <c r="GS28" i="3"/>
  <c r="GQ28" i="3"/>
  <c r="GO28" i="3" s="1"/>
  <c r="GM28" i="3"/>
  <c r="GK28" i="3" s="1"/>
  <c r="GH28" i="3"/>
  <c r="GE28" i="3"/>
  <c r="GC28" i="3" s="1"/>
  <c r="GA28" i="3"/>
  <c r="FW28" i="3"/>
  <c r="FU28" i="3" s="1"/>
  <c r="FS28" i="3"/>
  <c r="FN28" i="3"/>
  <c r="FM28" i="3"/>
  <c r="FO28" i="3" s="1"/>
  <c r="CA28" i="3" s="1"/>
  <c r="CB28" i="3" s="1"/>
  <c r="FJ28" i="3"/>
  <c r="FI28" i="3"/>
  <c r="FG28" i="3"/>
  <c r="BY28" i="3" s="1"/>
  <c r="ES28" i="3"/>
  <c r="EZ28" i="3" s="1"/>
  <c r="EB28" i="3"/>
  <c r="DK28" i="3"/>
  <c r="DL28" i="3" s="1"/>
  <c r="CX28" i="3"/>
  <c r="CU28" i="3"/>
  <c r="CM28" i="3"/>
  <c r="CJ28" i="3"/>
  <c r="CF28" i="3"/>
  <c r="CR28" i="3" s="1"/>
  <c r="AR28" i="3" s="1"/>
  <c r="BF28" i="3"/>
  <c r="BE28" i="3"/>
  <c r="BD28" i="3"/>
  <c r="BB28" i="3"/>
  <c r="BA28" i="3"/>
  <c r="AZ28" i="3"/>
  <c r="AX28" i="3"/>
  <c r="AS28" i="3"/>
  <c r="AQ28" i="3"/>
  <c r="AP28" i="3"/>
  <c r="AE28" i="3"/>
  <c r="AA28" i="3"/>
  <c r="Z28" i="3"/>
  <c r="N28" i="3"/>
  <c r="AC28" i="3" s="1"/>
  <c r="I28" i="3"/>
  <c r="H28" i="3"/>
  <c r="GS27" i="3"/>
  <c r="GQ27" i="3"/>
  <c r="GO27" i="3" s="1"/>
  <c r="GM27" i="3"/>
  <c r="AN27" i="3" s="1"/>
  <c r="GH27" i="3"/>
  <c r="GE27" i="3"/>
  <c r="GA27" i="3"/>
  <c r="FY27" i="3"/>
  <c r="BW27" i="3" s="1"/>
  <c r="FW27" i="3"/>
  <c r="FS27" i="3"/>
  <c r="FN27" i="3"/>
  <c r="FM27" i="3"/>
  <c r="FO27" i="3" s="1"/>
  <c r="CA27" i="3" s="1"/>
  <c r="CB27" i="3" s="1"/>
  <c r="FJ27" i="3"/>
  <c r="FI27" i="3"/>
  <c r="FG27" i="3"/>
  <c r="EX27" i="3"/>
  <c r="ES27" i="3"/>
  <c r="FA27" i="3" s="1"/>
  <c r="EB27" i="3"/>
  <c r="DL27" i="3"/>
  <c r="DK27" i="3"/>
  <c r="CX27" i="3"/>
  <c r="CU27" i="3"/>
  <c r="CM27" i="3"/>
  <c r="CJ27" i="3"/>
  <c r="CF27" i="3"/>
  <c r="CR27" i="3" s="1"/>
  <c r="AR27" i="3" s="1"/>
  <c r="BK27" i="3"/>
  <c r="BJ27" i="3"/>
  <c r="BF27" i="3"/>
  <c r="BU27" i="3" s="1"/>
  <c r="BE27" i="3"/>
  <c r="BD27" i="3"/>
  <c r="BO27" i="3" s="1"/>
  <c r="BB27" i="3"/>
  <c r="BA27" i="3"/>
  <c r="AZ27" i="3"/>
  <c r="AS27" i="3"/>
  <c r="AQ27" i="3"/>
  <c r="AP27" i="3"/>
  <c r="AL27" i="3"/>
  <c r="AE27" i="3"/>
  <c r="AA27" i="3"/>
  <c r="Z27" i="3"/>
  <c r="N27" i="3"/>
  <c r="AD27" i="3" s="1"/>
  <c r="I27" i="3"/>
  <c r="H27" i="3"/>
  <c r="GS26" i="3"/>
  <c r="GQ26" i="3"/>
  <c r="GO26" i="3" s="1"/>
  <c r="GM26" i="3"/>
  <c r="GK26" i="3" s="1"/>
  <c r="GH26" i="3"/>
  <c r="GE26" i="3"/>
  <c r="GC26" i="3" s="1"/>
  <c r="GA26" i="3"/>
  <c r="FY26" i="3" s="1"/>
  <c r="BW26" i="3" s="1"/>
  <c r="FW26" i="3"/>
  <c r="AX26" i="3" s="1"/>
  <c r="FS26" i="3"/>
  <c r="FN26" i="3"/>
  <c r="FM26" i="3"/>
  <c r="FO26" i="3" s="1"/>
  <c r="CA26" i="3" s="1"/>
  <c r="CB26" i="3" s="1"/>
  <c r="FJ26" i="3"/>
  <c r="FI26" i="3"/>
  <c r="FG26" i="3"/>
  <c r="BY26" i="3" s="1"/>
  <c r="ES26" i="3"/>
  <c r="EB26" i="3"/>
  <c r="DK26" i="3"/>
  <c r="DL26" i="3" s="1"/>
  <c r="CX26" i="3"/>
  <c r="CU26" i="3"/>
  <c r="DA26" i="3" s="1"/>
  <c r="AT26" i="3" s="1"/>
  <c r="CM26" i="3"/>
  <c r="CJ26" i="3"/>
  <c r="CF26" i="3"/>
  <c r="BK26" i="3"/>
  <c r="BJ26" i="3"/>
  <c r="BF26" i="3"/>
  <c r="BU26" i="3" s="1"/>
  <c r="BE26" i="3"/>
  <c r="BR26" i="3" s="1"/>
  <c r="BD26" i="3"/>
  <c r="BO26" i="3" s="1"/>
  <c r="BB26" i="3"/>
  <c r="BA26" i="3"/>
  <c r="AZ26" i="3"/>
  <c r="AS26" i="3"/>
  <c r="AQ26" i="3"/>
  <c r="AP26" i="3"/>
  <c r="AE26" i="3"/>
  <c r="AA26" i="3"/>
  <c r="Z26" i="3"/>
  <c r="N26" i="3"/>
  <c r="AD26" i="3" s="1"/>
  <c r="I26" i="3"/>
  <c r="H26" i="3"/>
  <c r="GS25" i="3"/>
  <c r="GQ25" i="3"/>
  <c r="GO25" i="3" s="1"/>
  <c r="GM25" i="3"/>
  <c r="GK25" i="3" s="1"/>
  <c r="GH25" i="3"/>
  <c r="GE25" i="3"/>
  <c r="GC25" i="3" s="1"/>
  <c r="GA25" i="3"/>
  <c r="GI25" i="3" s="1"/>
  <c r="FW25" i="3"/>
  <c r="FU25" i="3" s="1"/>
  <c r="FS25" i="3"/>
  <c r="FN25" i="3"/>
  <c r="FM25" i="3"/>
  <c r="FJ25" i="3"/>
  <c r="FI25" i="3"/>
  <c r="FK25" i="3" s="1"/>
  <c r="FG25" i="3"/>
  <c r="BY25" i="3" s="1"/>
  <c r="ES25" i="3"/>
  <c r="EW25" i="3" s="1"/>
  <c r="EB25" i="3"/>
  <c r="DK25" i="3"/>
  <c r="DL25" i="3" s="1"/>
  <c r="CX25" i="3"/>
  <c r="CU25" i="3"/>
  <c r="DA25" i="3" s="1"/>
  <c r="AT25" i="3" s="1"/>
  <c r="CM25" i="3"/>
  <c r="CJ25" i="3"/>
  <c r="CF25" i="3"/>
  <c r="BF25" i="3"/>
  <c r="BE25" i="3"/>
  <c r="BD25" i="3"/>
  <c r="BB25" i="3"/>
  <c r="BA25" i="3"/>
  <c r="AZ25" i="3"/>
  <c r="AS25" i="3"/>
  <c r="AQ25" i="3"/>
  <c r="AP25" i="3"/>
  <c r="AN25" i="3"/>
  <c r="AE25" i="3"/>
  <c r="AB25" i="3"/>
  <c r="AA25" i="3"/>
  <c r="Z25" i="3"/>
  <c r="N25" i="3"/>
  <c r="AD25" i="3" s="1"/>
  <c r="I25" i="3"/>
  <c r="H25" i="3"/>
  <c r="GS32" i="3"/>
  <c r="GQ32" i="3"/>
  <c r="GO32" i="3" s="1"/>
  <c r="GM32" i="3"/>
  <c r="AN32" i="3" s="1"/>
  <c r="GK32" i="3"/>
  <c r="GH32" i="3"/>
  <c r="GE32" i="3"/>
  <c r="GA32" i="3"/>
  <c r="FY32" i="3" s="1"/>
  <c r="BW32" i="3" s="1"/>
  <c r="FW32" i="3"/>
  <c r="FS32" i="3"/>
  <c r="FN32" i="3"/>
  <c r="FM32" i="3"/>
  <c r="FJ32" i="3"/>
  <c r="FI32" i="3"/>
  <c r="FG32" i="3"/>
  <c r="BY32" i="3" s="1"/>
  <c r="ES32" i="3"/>
  <c r="EX32" i="3" s="1"/>
  <c r="EB32" i="3"/>
  <c r="DK32" i="3"/>
  <c r="DL32" i="3" s="1"/>
  <c r="CX32" i="3"/>
  <c r="CU32" i="3"/>
  <c r="CM32" i="3"/>
  <c r="CJ32" i="3"/>
  <c r="CF32" i="3"/>
  <c r="BK32" i="3"/>
  <c r="BJ32" i="3"/>
  <c r="BF32" i="3"/>
  <c r="BU32" i="3" s="1"/>
  <c r="BE32" i="3"/>
  <c r="BR32" i="3" s="1"/>
  <c r="BD32" i="3"/>
  <c r="BO32" i="3" s="1"/>
  <c r="BB32" i="3"/>
  <c r="BA32" i="3"/>
  <c r="AZ32" i="3"/>
  <c r="AS32" i="3"/>
  <c r="AQ32" i="3"/>
  <c r="AP32" i="3"/>
  <c r="AE32" i="3"/>
  <c r="AA32" i="3"/>
  <c r="Z32" i="3"/>
  <c r="N32" i="3"/>
  <c r="AC32" i="3" s="1"/>
  <c r="I32" i="3"/>
  <c r="H32" i="3"/>
  <c r="GS24" i="3"/>
  <c r="GQ24" i="3"/>
  <c r="GO24" i="3" s="1"/>
  <c r="GM24" i="3"/>
  <c r="AN24" i="3" s="1"/>
  <c r="GH24" i="3"/>
  <c r="GE24" i="3"/>
  <c r="GC24" i="3" s="1"/>
  <c r="GA24" i="3"/>
  <c r="FW24" i="3"/>
  <c r="FU24" i="3" s="1"/>
  <c r="FS24" i="3"/>
  <c r="FN24" i="3"/>
  <c r="FM24" i="3"/>
  <c r="FO24" i="3" s="1"/>
  <c r="CA24" i="3" s="1"/>
  <c r="CB24" i="3" s="1"/>
  <c r="FJ24" i="3"/>
  <c r="FI24" i="3"/>
  <c r="FK24" i="3" s="1"/>
  <c r="FG24" i="3"/>
  <c r="BY24" i="3" s="1"/>
  <c r="FA24" i="3"/>
  <c r="ES24" i="3"/>
  <c r="EV24" i="3" s="1"/>
  <c r="EB24" i="3"/>
  <c r="DK24" i="3"/>
  <c r="DL24" i="3" s="1"/>
  <c r="CX24" i="3"/>
  <c r="CU24" i="3"/>
  <c r="CM24" i="3"/>
  <c r="CJ24" i="3"/>
  <c r="CF24" i="3"/>
  <c r="BK24" i="3"/>
  <c r="BJ24" i="3"/>
  <c r="BO24" i="3" s="1"/>
  <c r="BF24" i="3"/>
  <c r="BU24" i="3" s="1"/>
  <c r="BE24" i="3"/>
  <c r="BR24" i="3" s="1"/>
  <c r="BD24" i="3"/>
  <c r="BB24" i="3"/>
  <c r="BA24" i="3"/>
  <c r="AZ24" i="3"/>
  <c r="AS24" i="3"/>
  <c r="AQ24" i="3"/>
  <c r="AP24" i="3"/>
  <c r="AE24" i="3"/>
  <c r="AA24" i="3"/>
  <c r="Z24" i="3"/>
  <c r="N24" i="3"/>
  <c r="AC24" i="3" s="1"/>
  <c r="I24" i="3"/>
  <c r="H24" i="3"/>
  <c r="GS23" i="3"/>
  <c r="GQ23" i="3"/>
  <c r="GO23" i="3" s="1"/>
  <c r="GM23" i="3"/>
  <c r="AN23" i="3" s="1"/>
  <c r="GH23" i="3"/>
  <c r="GE23" i="3"/>
  <c r="GC23" i="3"/>
  <c r="GA23" i="3"/>
  <c r="FY23" i="3" s="1"/>
  <c r="BW23" i="3" s="1"/>
  <c r="FW23" i="3"/>
  <c r="FS23" i="3"/>
  <c r="FN23" i="3"/>
  <c r="FM23" i="3"/>
  <c r="FJ23" i="3"/>
  <c r="FI23" i="3"/>
  <c r="FG23" i="3"/>
  <c r="BY23" i="3" s="1"/>
  <c r="ES23" i="3"/>
  <c r="FB23" i="3" s="1"/>
  <c r="EB23" i="3"/>
  <c r="DK23" i="3"/>
  <c r="DL23" i="3" s="1"/>
  <c r="CX23" i="3"/>
  <c r="CU23" i="3"/>
  <c r="CM23" i="3"/>
  <c r="CJ23" i="3"/>
  <c r="CF23" i="3"/>
  <c r="BK23" i="3"/>
  <c r="BJ23" i="3"/>
  <c r="BF23" i="3"/>
  <c r="BU23" i="3" s="1"/>
  <c r="BE23" i="3"/>
  <c r="BR23" i="3" s="1"/>
  <c r="BD23" i="3"/>
  <c r="BB23" i="3"/>
  <c r="BA23" i="3"/>
  <c r="AZ23" i="3"/>
  <c r="AS23" i="3"/>
  <c r="AQ23" i="3"/>
  <c r="AP23" i="3"/>
  <c r="AE23" i="3"/>
  <c r="AA23" i="3"/>
  <c r="Z23" i="3"/>
  <c r="N23" i="3"/>
  <c r="AC23" i="3" s="1"/>
  <c r="I23" i="3"/>
  <c r="H23" i="3"/>
  <c r="GS22" i="3"/>
  <c r="GQ22" i="3"/>
  <c r="GO22" i="3" s="1"/>
  <c r="GM22" i="3"/>
  <c r="GK22" i="3" s="1"/>
  <c r="GH22" i="3"/>
  <c r="GE22" i="3"/>
  <c r="GC22" i="3" s="1"/>
  <c r="GA22" i="3"/>
  <c r="FY22" i="3"/>
  <c r="BW22" i="3" s="1"/>
  <c r="FW22" i="3"/>
  <c r="AX22" i="3" s="1"/>
  <c r="FS22" i="3"/>
  <c r="FN22" i="3"/>
  <c r="FM22" i="3"/>
  <c r="FJ22" i="3"/>
  <c r="FI22" i="3"/>
  <c r="FG22" i="3"/>
  <c r="BY22" i="3" s="1"/>
  <c r="EW22" i="3"/>
  <c r="EU22" i="3"/>
  <c r="ES22" i="3"/>
  <c r="EZ22" i="3" s="1"/>
  <c r="EB22" i="3"/>
  <c r="DK22" i="3"/>
  <c r="DL22" i="3" s="1"/>
  <c r="CX22" i="3"/>
  <c r="CU22" i="3"/>
  <c r="CM22" i="3"/>
  <c r="CJ22" i="3"/>
  <c r="CF22" i="3"/>
  <c r="CR22" i="3" s="1"/>
  <c r="AR22" i="3" s="1"/>
  <c r="BK22" i="3"/>
  <c r="BJ22" i="3"/>
  <c r="BF22" i="3"/>
  <c r="BU22" i="3" s="1"/>
  <c r="BE22" i="3"/>
  <c r="BD22" i="3"/>
  <c r="BB22" i="3"/>
  <c r="BA22" i="3"/>
  <c r="AZ22" i="3"/>
  <c r="AS22" i="3"/>
  <c r="AQ22" i="3"/>
  <c r="AP22" i="3"/>
  <c r="AL22" i="3"/>
  <c r="AE22" i="3"/>
  <c r="AA22" i="3"/>
  <c r="Z22" i="3"/>
  <c r="N22" i="3"/>
  <c r="I22" i="3"/>
  <c r="H22" i="3"/>
  <c r="GS21" i="3"/>
  <c r="GQ21" i="3"/>
  <c r="GO21" i="3" s="1"/>
  <c r="GM21" i="3"/>
  <c r="GK21" i="3" s="1"/>
  <c r="GH21" i="3"/>
  <c r="GE21" i="3"/>
  <c r="GC21" i="3" s="1"/>
  <c r="GA21" i="3"/>
  <c r="FY21" i="3" s="1"/>
  <c r="BW21" i="3" s="1"/>
  <c r="FW21" i="3"/>
  <c r="FS21" i="3"/>
  <c r="FN21" i="3"/>
  <c r="FM21" i="3"/>
  <c r="FO21" i="3" s="1"/>
  <c r="CA21" i="3" s="1"/>
  <c r="CB21" i="3" s="1"/>
  <c r="FJ21" i="3"/>
  <c r="FI21" i="3"/>
  <c r="FG21" i="3"/>
  <c r="ES21" i="3"/>
  <c r="EB21" i="3"/>
  <c r="DK21" i="3"/>
  <c r="DL21" i="3" s="1"/>
  <c r="CX21" i="3"/>
  <c r="CU21" i="3"/>
  <c r="CM21" i="3"/>
  <c r="CJ21" i="3"/>
  <c r="CF21" i="3"/>
  <c r="BK21" i="3"/>
  <c r="BJ21" i="3"/>
  <c r="BF21" i="3"/>
  <c r="BU21" i="3" s="1"/>
  <c r="BE21" i="3"/>
  <c r="BD21" i="3"/>
  <c r="BO21" i="3" s="1"/>
  <c r="BB21" i="3"/>
  <c r="BA21" i="3"/>
  <c r="AZ21" i="3"/>
  <c r="AS21" i="3"/>
  <c r="AQ21" i="3"/>
  <c r="AP21" i="3"/>
  <c r="AE21" i="3"/>
  <c r="AA21" i="3"/>
  <c r="Z21" i="3"/>
  <c r="N21" i="3"/>
  <c r="AC21" i="3" s="1"/>
  <c r="I21" i="3"/>
  <c r="H21" i="3"/>
  <c r="GS20" i="3"/>
  <c r="GQ20" i="3"/>
  <c r="GO20" i="3" s="1"/>
  <c r="GM20" i="3"/>
  <c r="GK20" i="3"/>
  <c r="GH20" i="3"/>
  <c r="GE20" i="3"/>
  <c r="GC20" i="3" s="1"/>
  <c r="GA20" i="3"/>
  <c r="FW20" i="3"/>
  <c r="FS20" i="3"/>
  <c r="FN20" i="3"/>
  <c r="FM20" i="3"/>
  <c r="FJ20" i="3"/>
  <c r="FK20" i="3" s="1"/>
  <c r="FI20" i="3"/>
  <c r="FG20" i="3"/>
  <c r="BY20" i="3" s="1"/>
  <c r="FA20" i="3"/>
  <c r="EW20" i="3"/>
  <c r="ES20" i="3"/>
  <c r="EV20" i="3" s="1"/>
  <c r="EB20" i="3"/>
  <c r="DK20" i="3"/>
  <c r="DL20" i="3" s="1"/>
  <c r="CX20" i="3"/>
  <c r="CU20" i="3"/>
  <c r="DA20" i="3" s="1"/>
  <c r="AT20" i="3" s="1"/>
  <c r="CM20" i="3"/>
  <c r="CJ20" i="3"/>
  <c r="CF20" i="3"/>
  <c r="BK20" i="3"/>
  <c r="BJ20" i="3"/>
  <c r="BF20" i="3"/>
  <c r="BU20" i="3" s="1"/>
  <c r="BE20" i="3"/>
  <c r="BR20" i="3" s="1"/>
  <c r="BD20" i="3"/>
  <c r="BO20" i="3" s="1"/>
  <c r="BB20" i="3"/>
  <c r="BA20" i="3"/>
  <c r="AZ20" i="3"/>
  <c r="AS20" i="3"/>
  <c r="AQ20" i="3"/>
  <c r="AP20" i="3"/>
  <c r="AN20" i="3"/>
  <c r="AE20" i="3"/>
  <c r="AA20" i="3"/>
  <c r="Z20" i="3"/>
  <c r="N20" i="3"/>
  <c r="P20" i="3" s="1"/>
  <c r="I20" i="3"/>
  <c r="H20" i="3"/>
  <c r="GS19" i="3"/>
  <c r="GQ19" i="3"/>
  <c r="GO19" i="3" s="1"/>
  <c r="GM19" i="3"/>
  <c r="AN19" i="3" s="1"/>
  <c r="GK19" i="3"/>
  <c r="GH19" i="3"/>
  <c r="GE19" i="3"/>
  <c r="GC19" i="3" s="1"/>
  <c r="GA19" i="3"/>
  <c r="FW19" i="3"/>
  <c r="FU19" i="3" s="1"/>
  <c r="FS19" i="3"/>
  <c r="FN19" i="3"/>
  <c r="FM19" i="3"/>
  <c r="FJ19" i="3"/>
  <c r="FI19" i="3"/>
  <c r="FG19" i="3"/>
  <c r="BY19" i="3" s="1"/>
  <c r="ES19" i="3"/>
  <c r="FB19" i="3" s="1"/>
  <c r="EB19" i="3"/>
  <c r="DK19" i="3"/>
  <c r="DL19" i="3" s="1"/>
  <c r="CX19" i="3"/>
  <c r="CU19" i="3"/>
  <c r="CM19" i="3"/>
  <c r="CJ19" i="3"/>
  <c r="CF19" i="3"/>
  <c r="BK19" i="3"/>
  <c r="BJ19" i="3"/>
  <c r="BF19" i="3"/>
  <c r="BU19" i="3" s="1"/>
  <c r="BE19" i="3"/>
  <c r="BR19" i="3" s="1"/>
  <c r="BD19" i="3"/>
  <c r="BB19" i="3"/>
  <c r="BA19" i="3"/>
  <c r="AZ19" i="3"/>
  <c r="AS19" i="3"/>
  <c r="AQ19" i="3"/>
  <c r="AP19" i="3"/>
  <c r="AL19" i="3"/>
  <c r="AE19" i="3"/>
  <c r="AA19" i="3"/>
  <c r="Z19" i="3"/>
  <c r="N19" i="3"/>
  <c r="AB19" i="3" s="1"/>
  <c r="I19" i="3"/>
  <c r="H19" i="3"/>
  <c r="GS45" i="3"/>
  <c r="GQ45" i="3"/>
  <c r="GO45" i="3" s="1"/>
  <c r="GM45" i="3"/>
  <c r="GH45" i="3"/>
  <c r="GE45" i="3"/>
  <c r="GC45" i="3" s="1"/>
  <c r="GA45" i="3"/>
  <c r="FW45" i="3"/>
  <c r="FU45" i="3" s="1"/>
  <c r="FS45" i="3"/>
  <c r="FN45" i="3"/>
  <c r="FM45" i="3"/>
  <c r="FJ45" i="3"/>
  <c r="FI45" i="3"/>
  <c r="FG45" i="3"/>
  <c r="ES45" i="3"/>
  <c r="FB45" i="3" s="1"/>
  <c r="EB45" i="3"/>
  <c r="DK45" i="3"/>
  <c r="DL45" i="3" s="1"/>
  <c r="CX45" i="3"/>
  <c r="CU45" i="3"/>
  <c r="DA45" i="3" s="1"/>
  <c r="AT45" i="3" s="1"/>
  <c r="CM45" i="3"/>
  <c r="CJ45" i="3"/>
  <c r="CF45" i="3"/>
  <c r="BY45" i="3"/>
  <c r="BK45" i="3"/>
  <c r="BJ45" i="3"/>
  <c r="BF45" i="3"/>
  <c r="BU45" i="3" s="1"/>
  <c r="BE45" i="3"/>
  <c r="BD45" i="3"/>
  <c r="BB45" i="3"/>
  <c r="BA45" i="3"/>
  <c r="AZ45" i="3"/>
  <c r="AX45" i="3"/>
  <c r="AS45" i="3"/>
  <c r="AQ45" i="3"/>
  <c r="AP45" i="3"/>
  <c r="AE45" i="3"/>
  <c r="AA45" i="3"/>
  <c r="Z45" i="3"/>
  <c r="N45" i="3"/>
  <c r="AC45" i="3" s="1"/>
  <c r="I45" i="3"/>
  <c r="H45" i="3"/>
  <c r="GS18" i="3"/>
  <c r="GQ18" i="3"/>
  <c r="GO18" i="3" s="1"/>
  <c r="GM18" i="3"/>
  <c r="AN18" i="3" s="1"/>
  <c r="GH18" i="3"/>
  <c r="GE18" i="3"/>
  <c r="GC18" i="3" s="1"/>
  <c r="GA18" i="3"/>
  <c r="AL18" i="3" s="1"/>
  <c r="FW18" i="3"/>
  <c r="FU18" i="3" s="1"/>
  <c r="FS18" i="3"/>
  <c r="FN18" i="3"/>
  <c r="FM18" i="3"/>
  <c r="FJ18" i="3"/>
  <c r="FI18" i="3"/>
  <c r="FK18" i="3" s="1"/>
  <c r="FG18" i="3"/>
  <c r="BY18" i="3" s="1"/>
  <c r="ES18" i="3"/>
  <c r="FA18" i="3" s="1"/>
  <c r="EB18" i="3"/>
  <c r="DL18" i="3"/>
  <c r="DK18" i="3"/>
  <c r="CX18" i="3"/>
  <c r="CU18" i="3"/>
  <c r="CM18" i="3"/>
  <c r="CJ18" i="3"/>
  <c r="CF18" i="3"/>
  <c r="BK18" i="3"/>
  <c r="BJ18" i="3"/>
  <c r="BF18" i="3"/>
  <c r="BU18" i="3" s="1"/>
  <c r="BE18" i="3"/>
  <c r="BR18" i="3" s="1"/>
  <c r="BD18" i="3"/>
  <c r="BB18" i="3"/>
  <c r="BA18" i="3"/>
  <c r="AZ18" i="3"/>
  <c r="AS18" i="3"/>
  <c r="AQ18" i="3"/>
  <c r="AP18" i="3"/>
  <c r="AE18" i="3"/>
  <c r="AA18" i="3"/>
  <c r="Z18" i="3"/>
  <c r="N18" i="3"/>
  <c r="AD18" i="3" s="1"/>
  <c r="I18" i="3"/>
  <c r="H18" i="3"/>
  <c r="GS17" i="3"/>
  <c r="GQ17" i="3"/>
  <c r="GO17" i="3" s="1"/>
  <c r="GM17" i="3"/>
  <c r="GK17" i="3" s="1"/>
  <c r="GH17" i="3"/>
  <c r="GE17" i="3"/>
  <c r="GA17" i="3"/>
  <c r="FY17" i="3" s="1"/>
  <c r="BW17" i="3" s="1"/>
  <c r="FW17" i="3"/>
  <c r="FU17" i="3"/>
  <c r="FS17" i="3"/>
  <c r="FN17" i="3"/>
  <c r="FM17" i="3"/>
  <c r="FO17" i="3" s="1"/>
  <c r="FJ17" i="3"/>
  <c r="FI17" i="3"/>
  <c r="FG17" i="3"/>
  <c r="ES17" i="3"/>
  <c r="FB17" i="3" s="1"/>
  <c r="EB17" i="3"/>
  <c r="DK17" i="3"/>
  <c r="DL17" i="3" s="1"/>
  <c r="CX17" i="3"/>
  <c r="CU17" i="3"/>
  <c r="CM17" i="3"/>
  <c r="CJ17" i="3"/>
  <c r="CF17" i="3"/>
  <c r="CR17" i="3" s="1"/>
  <c r="AR17" i="3" s="1"/>
  <c r="BY17" i="3"/>
  <c r="BK17" i="3"/>
  <c r="BJ17" i="3"/>
  <c r="BF17" i="3"/>
  <c r="BU17" i="3" s="1"/>
  <c r="BE17" i="3"/>
  <c r="BD17" i="3"/>
  <c r="BB17" i="3"/>
  <c r="BA17" i="3"/>
  <c r="AZ17" i="3"/>
  <c r="AX17" i="3"/>
  <c r="AS17" i="3"/>
  <c r="AQ17" i="3"/>
  <c r="AP17" i="3"/>
  <c r="AN17" i="3"/>
  <c r="AE17" i="3"/>
  <c r="AA17" i="3"/>
  <c r="Z17" i="3"/>
  <c r="N17" i="3"/>
  <c r="AD17" i="3" s="1"/>
  <c r="I17" i="3"/>
  <c r="H17" i="3"/>
  <c r="GS16" i="3"/>
  <c r="GQ16" i="3"/>
  <c r="GO16" i="3" s="1"/>
  <c r="GM16" i="3"/>
  <c r="GH16" i="3"/>
  <c r="GE16" i="3"/>
  <c r="GC16" i="3"/>
  <c r="GA16" i="3"/>
  <c r="GI16" i="3" s="1"/>
  <c r="FW16" i="3"/>
  <c r="FU16" i="3" s="1"/>
  <c r="FS16" i="3"/>
  <c r="FN16" i="3"/>
  <c r="FM16" i="3"/>
  <c r="FJ16" i="3"/>
  <c r="FI16" i="3"/>
  <c r="FK16" i="3" s="1"/>
  <c r="FG16" i="3"/>
  <c r="BY16" i="3" s="1"/>
  <c r="ES16" i="3"/>
  <c r="EX16" i="3" s="1"/>
  <c r="EB16" i="3"/>
  <c r="DK16" i="3"/>
  <c r="DL16" i="3" s="1"/>
  <c r="CX16" i="3"/>
  <c r="CU16" i="3"/>
  <c r="CM16" i="3"/>
  <c r="CJ16" i="3"/>
  <c r="CF16" i="3"/>
  <c r="BK16" i="3"/>
  <c r="BJ16" i="3"/>
  <c r="BF16" i="3"/>
  <c r="BU16" i="3" s="1"/>
  <c r="BE16" i="3"/>
  <c r="BD16" i="3"/>
  <c r="BB16" i="3"/>
  <c r="BA16" i="3"/>
  <c r="AZ16" i="3"/>
  <c r="AS16" i="3"/>
  <c r="AQ16" i="3"/>
  <c r="AP16" i="3"/>
  <c r="AE16" i="3"/>
  <c r="AA16" i="3"/>
  <c r="Z16" i="3"/>
  <c r="N16" i="3"/>
  <c r="AB16" i="3" s="1"/>
  <c r="I16" i="3"/>
  <c r="H16" i="3"/>
  <c r="GS15" i="3"/>
  <c r="GQ15" i="3"/>
  <c r="GO15" i="3" s="1"/>
  <c r="GM15" i="3"/>
  <c r="GH15" i="3"/>
  <c r="GE15" i="3"/>
  <c r="GC15" i="3" s="1"/>
  <c r="GA15" i="3"/>
  <c r="FY15" i="3"/>
  <c r="BW15" i="3" s="1"/>
  <c r="FW15" i="3"/>
  <c r="FU15" i="3" s="1"/>
  <c r="FS15" i="3"/>
  <c r="FN15" i="3"/>
  <c r="FM15" i="3"/>
  <c r="FO15" i="3" s="1"/>
  <c r="CA15" i="3" s="1"/>
  <c r="CB15" i="3" s="1"/>
  <c r="FJ15" i="3"/>
  <c r="FI15" i="3"/>
  <c r="FG15" i="3"/>
  <c r="BY15" i="3" s="1"/>
  <c r="ES15" i="3"/>
  <c r="EB15" i="3"/>
  <c r="DK15" i="3"/>
  <c r="DL15" i="3" s="1"/>
  <c r="CX15" i="3"/>
  <c r="CU15" i="3"/>
  <c r="CM15" i="3"/>
  <c r="CJ15" i="3"/>
  <c r="CF15" i="3"/>
  <c r="CR15" i="3" s="1"/>
  <c r="AR15" i="3" s="1"/>
  <c r="BK15" i="3"/>
  <c r="BJ15" i="3"/>
  <c r="BF15" i="3"/>
  <c r="BU15" i="3" s="1"/>
  <c r="BE15" i="3"/>
  <c r="BD15" i="3"/>
  <c r="BB15" i="3"/>
  <c r="BA15" i="3"/>
  <c r="AZ15" i="3"/>
  <c r="AS15" i="3"/>
  <c r="AQ15" i="3"/>
  <c r="AP15" i="3"/>
  <c r="AE15" i="3"/>
  <c r="AA15" i="3"/>
  <c r="Z15" i="3"/>
  <c r="N15" i="3"/>
  <c r="I15" i="3"/>
  <c r="H15" i="3"/>
  <c r="GS14" i="3"/>
  <c r="GQ14" i="3"/>
  <c r="GO14" i="3" s="1"/>
  <c r="GM14" i="3"/>
  <c r="GK14" i="3" s="1"/>
  <c r="GH14" i="3"/>
  <c r="GE14" i="3"/>
  <c r="GC14" i="3" s="1"/>
  <c r="GA14" i="3"/>
  <c r="AL14" i="3" s="1"/>
  <c r="FY14" i="3"/>
  <c r="BW14" i="3" s="1"/>
  <c r="FW14" i="3"/>
  <c r="FU14" i="3" s="1"/>
  <c r="FS14" i="3"/>
  <c r="FN14" i="3"/>
  <c r="FM14" i="3"/>
  <c r="FJ14" i="3"/>
  <c r="FI14" i="3"/>
  <c r="FK14" i="3" s="1"/>
  <c r="FG14" i="3"/>
  <c r="ES14" i="3"/>
  <c r="FA14" i="3" s="1"/>
  <c r="EB14" i="3"/>
  <c r="DK14" i="3"/>
  <c r="DL14" i="3" s="1"/>
  <c r="CX14" i="3"/>
  <c r="CU14" i="3"/>
  <c r="DA14" i="3" s="1"/>
  <c r="AT14" i="3" s="1"/>
  <c r="CM14" i="3"/>
  <c r="CJ14" i="3"/>
  <c r="CF14" i="3"/>
  <c r="CR14" i="3" s="1"/>
  <c r="AR14" i="3" s="1"/>
  <c r="BF14" i="3"/>
  <c r="BE14" i="3"/>
  <c r="BD14" i="3"/>
  <c r="BB14" i="3"/>
  <c r="BA14" i="3"/>
  <c r="AZ14" i="3"/>
  <c r="AS14" i="3"/>
  <c r="AQ14" i="3"/>
  <c r="AP14" i="3"/>
  <c r="AE14" i="3"/>
  <c r="AA14" i="3"/>
  <c r="Z14" i="3"/>
  <c r="N14" i="3"/>
  <c r="AD14" i="3" s="1"/>
  <c r="I14" i="3"/>
  <c r="H14" i="3"/>
  <c r="GS30" i="3"/>
  <c r="GQ30" i="3"/>
  <c r="GO30" i="3" s="1"/>
  <c r="GM30" i="3"/>
  <c r="GK30" i="3" s="1"/>
  <c r="GH30" i="3"/>
  <c r="GE30" i="3"/>
  <c r="GC30" i="3" s="1"/>
  <c r="GA30" i="3"/>
  <c r="FY30" i="3" s="1"/>
  <c r="BW30" i="3" s="1"/>
  <c r="FW30" i="3"/>
  <c r="FS30" i="3"/>
  <c r="FN30" i="3"/>
  <c r="FM30" i="3"/>
  <c r="FO30" i="3" s="1"/>
  <c r="CA30" i="3" s="1"/>
  <c r="CB30" i="3" s="1"/>
  <c r="FJ30" i="3"/>
  <c r="FI30" i="3"/>
  <c r="FK30" i="3" s="1"/>
  <c r="FG30" i="3"/>
  <c r="BY30" i="3" s="1"/>
  <c r="ES30" i="3"/>
  <c r="FB30" i="3" s="1"/>
  <c r="EB30" i="3"/>
  <c r="DK30" i="3"/>
  <c r="DL30" i="3" s="1"/>
  <c r="CX30" i="3"/>
  <c r="CU30" i="3"/>
  <c r="CM30" i="3"/>
  <c r="CJ30" i="3"/>
  <c r="CF30" i="3"/>
  <c r="CR30" i="3" s="1"/>
  <c r="AR30" i="3" s="1"/>
  <c r="BK30" i="3"/>
  <c r="BJ30" i="3"/>
  <c r="BF30" i="3"/>
  <c r="BU30" i="3" s="1"/>
  <c r="BE30" i="3"/>
  <c r="BR30" i="3" s="1"/>
  <c r="BD30" i="3"/>
  <c r="BB30" i="3"/>
  <c r="BA30" i="3"/>
  <c r="AZ30" i="3"/>
  <c r="AS30" i="3"/>
  <c r="AQ30" i="3"/>
  <c r="AP30" i="3"/>
  <c r="AL30" i="3"/>
  <c r="AE30" i="3"/>
  <c r="AB30" i="3"/>
  <c r="AA30" i="3"/>
  <c r="Z30" i="3"/>
  <c r="N30" i="3"/>
  <c r="I30" i="3"/>
  <c r="H30" i="3"/>
  <c r="GS13" i="3"/>
  <c r="GQ13" i="3"/>
  <c r="GO13" i="3" s="1"/>
  <c r="GM13" i="3"/>
  <c r="GK13" i="3" s="1"/>
  <c r="GH13" i="3"/>
  <c r="GE13" i="3"/>
  <c r="GC13" i="3" s="1"/>
  <c r="GA13" i="3"/>
  <c r="FY13" i="3" s="1"/>
  <c r="BW13" i="3" s="1"/>
  <c r="FW13" i="3"/>
  <c r="FU13" i="3" s="1"/>
  <c r="FS13" i="3"/>
  <c r="FO13" i="3"/>
  <c r="CA13" i="3" s="1"/>
  <c r="CB13" i="3" s="1"/>
  <c r="FN13" i="3"/>
  <c r="FM13" i="3"/>
  <c r="FJ13" i="3"/>
  <c r="FI13" i="3"/>
  <c r="FG13" i="3"/>
  <c r="ES13" i="3"/>
  <c r="EZ13" i="3" s="1"/>
  <c r="EB13" i="3"/>
  <c r="DK13" i="3"/>
  <c r="DL13" i="3" s="1"/>
  <c r="CX13" i="3"/>
  <c r="CU13" i="3"/>
  <c r="DA13" i="3" s="1"/>
  <c r="AT13" i="3" s="1"/>
  <c r="CM13" i="3"/>
  <c r="CJ13" i="3"/>
  <c r="CF13" i="3"/>
  <c r="BY13" i="3"/>
  <c r="BK13" i="3"/>
  <c r="BJ13" i="3"/>
  <c r="BF13" i="3"/>
  <c r="BU13" i="3" s="1"/>
  <c r="BE13" i="3"/>
  <c r="BR13" i="3" s="1"/>
  <c r="BD13" i="3"/>
  <c r="BO13" i="3" s="1"/>
  <c r="BB13" i="3"/>
  <c r="BA13" i="3"/>
  <c r="AZ13" i="3"/>
  <c r="AS13" i="3"/>
  <c r="AQ13" i="3"/>
  <c r="AP13" i="3"/>
  <c r="AE13" i="3"/>
  <c r="AA13" i="3"/>
  <c r="Z13" i="3"/>
  <c r="N13" i="3"/>
  <c r="AD13" i="3" s="1"/>
  <c r="I13" i="3"/>
  <c r="H13" i="3"/>
  <c r="GS12" i="3"/>
  <c r="GQ12" i="3"/>
  <c r="GO12" i="3" s="1"/>
  <c r="GM12" i="3"/>
  <c r="GK12" i="3" s="1"/>
  <c r="GH12" i="3"/>
  <c r="GE12" i="3"/>
  <c r="GC12" i="3" s="1"/>
  <c r="GA12" i="3"/>
  <c r="FY12" i="3" s="1"/>
  <c r="BW12" i="3" s="1"/>
  <c r="FW12" i="3"/>
  <c r="FU12" i="3" s="1"/>
  <c r="FS12" i="3"/>
  <c r="FN12" i="3"/>
  <c r="FM12" i="3"/>
  <c r="FJ12" i="3"/>
  <c r="FI12" i="3"/>
  <c r="FG12" i="3"/>
  <c r="BY12" i="3" s="1"/>
  <c r="EZ12" i="3"/>
  <c r="ES12" i="3"/>
  <c r="EW12" i="3" s="1"/>
  <c r="EB12" i="3"/>
  <c r="DL12" i="3"/>
  <c r="DK12" i="3"/>
  <c r="CX12" i="3"/>
  <c r="CU12" i="3"/>
  <c r="CM12" i="3"/>
  <c r="CJ12" i="3"/>
  <c r="CF12" i="3"/>
  <c r="BO12" i="3"/>
  <c r="BK12" i="3"/>
  <c r="BJ12" i="3"/>
  <c r="BF12" i="3"/>
  <c r="BU12" i="3" s="1"/>
  <c r="BE12" i="3"/>
  <c r="BR12" i="3" s="1"/>
  <c r="BD12" i="3"/>
  <c r="BB12" i="3"/>
  <c r="BA12" i="3"/>
  <c r="AZ12" i="3"/>
  <c r="AS12" i="3"/>
  <c r="AQ12" i="3"/>
  <c r="AP12" i="3"/>
  <c r="AN12" i="3"/>
  <c r="AE12" i="3"/>
  <c r="AA12" i="3"/>
  <c r="Z12" i="3"/>
  <c r="N12" i="3"/>
  <c r="AC12" i="3" s="1"/>
  <c r="I12" i="3"/>
  <c r="H12" i="3"/>
  <c r="GS11" i="3"/>
  <c r="GQ11" i="3"/>
  <c r="GO11" i="3" s="1"/>
  <c r="GM11" i="3"/>
  <c r="GH11" i="3"/>
  <c r="GE11" i="3"/>
  <c r="GC11" i="3" s="1"/>
  <c r="GA11" i="3"/>
  <c r="FW11" i="3"/>
  <c r="FU11" i="3" s="1"/>
  <c r="FS11" i="3"/>
  <c r="FN11" i="3"/>
  <c r="FM11" i="3"/>
  <c r="FJ11" i="3"/>
  <c r="FI11" i="3"/>
  <c r="FK11" i="3" s="1"/>
  <c r="BZ11" i="3" s="1"/>
  <c r="FG11" i="3"/>
  <c r="BY11" i="3" s="1"/>
  <c r="ES11" i="3"/>
  <c r="EV11" i="3" s="1"/>
  <c r="EB11" i="3"/>
  <c r="DK11" i="3"/>
  <c r="DL11" i="3" s="1"/>
  <c r="CX11" i="3"/>
  <c r="CU11" i="3"/>
  <c r="CM11" i="3"/>
  <c r="CJ11" i="3"/>
  <c r="CF11" i="3"/>
  <c r="BK11" i="3"/>
  <c r="BJ11" i="3"/>
  <c r="BF11" i="3"/>
  <c r="BU11" i="3" s="1"/>
  <c r="BE11" i="3"/>
  <c r="BR11" i="3" s="1"/>
  <c r="BD11" i="3"/>
  <c r="BB11" i="3"/>
  <c r="BA11" i="3"/>
  <c r="AZ11" i="3"/>
  <c r="AS11" i="3"/>
  <c r="AQ11" i="3"/>
  <c r="AP11" i="3"/>
  <c r="AE11" i="3"/>
  <c r="AA11" i="3"/>
  <c r="Z11" i="3"/>
  <c r="P11" i="3"/>
  <c r="N11" i="3"/>
  <c r="AC11" i="3" s="1"/>
  <c r="I11" i="3"/>
  <c r="H11" i="3"/>
  <c r="GS10" i="3"/>
  <c r="GQ10" i="3"/>
  <c r="GO10" i="3" s="1"/>
  <c r="GM10" i="3"/>
  <c r="GK10" i="3" s="1"/>
  <c r="GH10" i="3"/>
  <c r="GE10" i="3"/>
  <c r="GA10" i="3"/>
  <c r="FW10" i="3"/>
  <c r="AX10" i="3" s="1"/>
  <c r="FS10" i="3"/>
  <c r="FN10" i="3"/>
  <c r="FM10" i="3"/>
  <c r="FJ10" i="3"/>
  <c r="FI10" i="3"/>
  <c r="FG10" i="3"/>
  <c r="ES10" i="3"/>
  <c r="EW10" i="3" s="1"/>
  <c r="EB10" i="3"/>
  <c r="DK10" i="3"/>
  <c r="DL10" i="3" s="1"/>
  <c r="CX10" i="3"/>
  <c r="CU10" i="3"/>
  <c r="DA10" i="3" s="1"/>
  <c r="AT10" i="3" s="1"/>
  <c r="CM10" i="3"/>
  <c r="CJ10" i="3"/>
  <c r="CF10" i="3"/>
  <c r="BK10" i="3"/>
  <c r="BJ10" i="3"/>
  <c r="BF10" i="3"/>
  <c r="BU10" i="3" s="1"/>
  <c r="BE10" i="3"/>
  <c r="BR10" i="3" s="1"/>
  <c r="BD10" i="3"/>
  <c r="BB10" i="3"/>
  <c r="BA10" i="3"/>
  <c r="AZ10" i="3"/>
  <c r="AS10" i="3"/>
  <c r="AQ10" i="3"/>
  <c r="AP10" i="3"/>
  <c r="AE10" i="3"/>
  <c r="AA10" i="3"/>
  <c r="Z10" i="3"/>
  <c r="N10" i="3"/>
  <c r="AC10" i="3" s="1"/>
  <c r="I10" i="3"/>
  <c r="H10" i="3"/>
  <c r="GS9" i="3"/>
  <c r="GQ9" i="3"/>
  <c r="GO9" i="3" s="1"/>
  <c r="GM9" i="3"/>
  <c r="GH9" i="3"/>
  <c r="GE9" i="3"/>
  <c r="GC9" i="3" s="1"/>
  <c r="GA9" i="3"/>
  <c r="FW9" i="3"/>
  <c r="FS9" i="3"/>
  <c r="FN9" i="3"/>
  <c r="FM9" i="3"/>
  <c r="FJ9" i="3"/>
  <c r="FI9" i="3"/>
  <c r="FK9" i="3" s="1"/>
  <c r="FG9" i="3"/>
  <c r="ES9" i="3"/>
  <c r="EU9" i="3" s="1"/>
  <c r="EB9" i="3"/>
  <c r="DK9" i="3"/>
  <c r="DL9" i="3" s="1"/>
  <c r="CX9" i="3"/>
  <c r="CU9" i="3"/>
  <c r="CM9" i="3"/>
  <c r="CJ9" i="3"/>
  <c r="CF9" i="3"/>
  <c r="BF9" i="3"/>
  <c r="BE9" i="3"/>
  <c r="BD9" i="3"/>
  <c r="BB9" i="3"/>
  <c r="BA9" i="3"/>
  <c r="AZ9" i="3"/>
  <c r="AS9" i="3"/>
  <c r="AQ9" i="3"/>
  <c r="AP9" i="3"/>
  <c r="AE9" i="3"/>
  <c r="AA9" i="3"/>
  <c r="Z9" i="3"/>
  <c r="N9" i="3"/>
  <c r="AC9" i="3" s="1"/>
  <c r="I9" i="3"/>
  <c r="H9" i="3"/>
  <c r="GS8" i="3"/>
  <c r="GQ8" i="3"/>
  <c r="GO8" i="3" s="1"/>
  <c r="GM8" i="3"/>
  <c r="GK8" i="3" s="1"/>
  <c r="GH8" i="3"/>
  <c r="GE8" i="3"/>
  <c r="GC8" i="3" s="1"/>
  <c r="GA8" i="3"/>
  <c r="FW8" i="3"/>
  <c r="FU8" i="3" s="1"/>
  <c r="FS8" i="3"/>
  <c r="FN8" i="3"/>
  <c r="FM8" i="3"/>
  <c r="FJ8" i="3"/>
  <c r="FI8" i="3"/>
  <c r="FK8" i="3" s="1"/>
  <c r="FG8" i="3"/>
  <c r="ES8" i="3"/>
  <c r="EB8" i="3"/>
  <c r="DK8" i="3"/>
  <c r="DL8" i="3" s="1"/>
  <c r="CX8" i="3"/>
  <c r="CU8" i="3"/>
  <c r="CM8" i="3"/>
  <c r="CJ8" i="3"/>
  <c r="CF8" i="3"/>
  <c r="BK8" i="3"/>
  <c r="BJ8" i="3"/>
  <c r="BF8" i="3"/>
  <c r="BU8" i="3" s="1"/>
  <c r="BE8" i="3"/>
  <c r="BD8" i="3"/>
  <c r="BB8" i="3"/>
  <c r="BA8" i="3"/>
  <c r="AZ8" i="3"/>
  <c r="AS8" i="3"/>
  <c r="AQ8" i="3"/>
  <c r="AP8" i="3"/>
  <c r="AN8" i="3"/>
  <c r="AE8" i="3"/>
  <c r="AA8" i="3"/>
  <c r="Z8" i="3"/>
  <c r="N8" i="3"/>
  <c r="AC8" i="3" s="1"/>
  <c r="I8" i="3"/>
  <c r="H8" i="3"/>
  <c r="GS7" i="3"/>
  <c r="GQ7" i="3"/>
  <c r="GO7" i="3" s="1"/>
  <c r="GM7" i="3"/>
  <c r="GK7" i="3" s="1"/>
  <c r="GH7" i="3"/>
  <c r="GE7" i="3"/>
  <c r="GC7" i="3" s="1"/>
  <c r="GA7" i="3"/>
  <c r="FY7" i="3" s="1"/>
  <c r="BW7" i="3" s="1"/>
  <c r="FW7" i="3"/>
  <c r="FU7" i="3" s="1"/>
  <c r="FS7" i="3"/>
  <c r="FN7" i="3"/>
  <c r="FM7" i="3"/>
  <c r="FJ7" i="3"/>
  <c r="FI7" i="3"/>
  <c r="FG7" i="3"/>
  <c r="ES7" i="3"/>
  <c r="FB7" i="3" s="1"/>
  <c r="EB7" i="3"/>
  <c r="DK7" i="3"/>
  <c r="DL7" i="3" s="1"/>
  <c r="CX7" i="3"/>
  <c r="CU7" i="3"/>
  <c r="CM7" i="3"/>
  <c r="CJ7" i="3"/>
  <c r="CF7" i="3"/>
  <c r="BY7" i="3"/>
  <c r="BF7" i="3"/>
  <c r="BE7" i="3"/>
  <c r="BD7" i="3"/>
  <c r="BB7" i="3"/>
  <c r="BA7" i="3"/>
  <c r="AZ7" i="3"/>
  <c r="AS7" i="3"/>
  <c r="AQ7" i="3"/>
  <c r="AP7" i="3"/>
  <c r="AE7" i="3"/>
  <c r="AA7" i="3"/>
  <c r="Z7" i="3"/>
  <c r="N7" i="3"/>
  <c r="AC7" i="3" s="1"/>
  <c r="I7" i="3"/>
  <c r="H7" i="3"/>
  <c r="GS6" i="3"/>
  <c r="GQ6" i="3"/>
  <c r="GO6" i="3" s="1"/>
  <c r="GM6" i="3"/>
  <c r="GK6" i="3" s="1"/>
  <c r="GH6" i="3"/>
  <c r="GE6" i="3"/>
  <c r="GI6" i="3" s="1"/>
  <c r="GA6" i="3"/>
  <c r="AL6" i="3" s="1"/>
  <c r="FW6" i="3"/>
  <c r="FU6" i="3" s="1"/>
  <c r="FS6" i="3"/>
  <c r="FN6" i="3"/>
  <c r="FM6" i="3"/>
  <c r="FJ6" i="3"/>
  <c r="FI6" i="3"/>
  <c r="FK6" i="3" s="1"/>
  <c r="FG6" i="3"/>
  <c r="BY6" i="3" s="1"/>
  <c r="ES6" i="3"/>
  <c r="EB6" i="3"/>
  <c r="DK6" i="3"/>
  <c r="DL6" i="3" s="1"/>
  <c r="CX6" i="3"/>
  <c r="CU6" i="3"/>
  <c r="CM6" i="3"/>
  <c r="CJ6" i="3"/>
  <c r="CF6" i="3"/>
  <c r="CR6" i="3" s="1"/>
  <c r="AR6" i="3" s="1"/>
  <c r="BK6" i="3"/>
  <c r="BR6" i="3" s="1"/>
  <c r="BJ6" i="3"/>
  <c r="BF6" i="3"/>
  <c r="BU6" i="3" s="1"/>
  <c r="BE6" i="3"/>
  <c r="BD6" i="3"/>
  <c r="BB6" i="3"/>
  <c r="BA6" i="3"/>
  <c r="AZ6" i="3"/>
  <c r="AX6" i="3"/>
  <c r="AS6" i="3"/>
  <c r="AQ6" i="3"/>
  <c r="AP6" i="3"/>
  <c r="AE6" i="3"/>
  <c r="AA6" i="3"/>
  <c r="Z6" i="3"/>
  <c r="N6" i="3"/>
  <c r="AC6" i="3" s="1"/>
  <c r="I6" i="3"/>
  <c r="H6" i="3"/>
  <c r="BR63" i="3" l="1"/>
  <c r="FO64" i="3"/>
  <c r="CA64" i="3" s="1"/>
  <c r="CB64" i="3" s="1"/>
  <c r="BO60" i="3"/>
  <c r="EZ60" i="3"/>
  <c r="FK63" i="3"/>
  <c r="FK42" i="3"/>
  <c r="EY11" i="3"/>
  <c r="AN22" i="3"/>
  <c r="EZ7" i="3"/>
  <c r="EV14" i="3"/>
  <c r="AX15" i="3"/>
  <c r="BO16" i="3"/>
  <c r="BZ16" i="3"/>
  <c r="CR18" i="3"/>
  <c r="AR18" i="3" s="1"/>
  <c r="FK19" i="3"/>
  <c r="P23" i="3"/>
  <c r="R23" i="3" s="1"/>
  <c r="AL26" i="3"/>
  <c r="EX37" i="3"/>
  <c r="FK41" i="3"/>
  <c r="BZ41" i="3" s="1"/>
  <c r="FU46" i="3"/>
  <c r="FA47" i="3"/>
  <c r="CR49" i="3"/>
  <c r="AR49" i="3" s="1"/>
  <c r="FO49" i="3"/>
  <c r="CA49" i="3" s="1"/>
  <c r="CB49" i="3" s="1"/>
  <c r="FY59" i="3"/>
  <c r="BW59" i="3" s="1"/>
  <c r="GK60" i="3"/>
  <c r="FO63" i="3"/>
  <c r="CA63" i="3" s="1"/>
  <c r="CB63" i="3" s="1"/>
  <c r="FK46" i="3"/>
  <c r="EU7" i="3"/>
  <c r="FO20" i="3"/>
  <c r="CA20" i="3" s="1"/>
  <c r="CB20" i="3" s="1"/>
  <c r="EW28" i="3"/>
  <c r="EX33" i="3"/>
  <c r="FO34" i="3"/>
  <c r="EW37" i="3"/>
  <c r="BR43" i="3"/>
  <c r="CU51" i="3"/>
  <c r="AD9" i="3"/>
  <c r="EZ10" i="3"/>
  <c r="AX11" i="3"/>
  <c r="AL13" i="3"/>
  <c r="BZ14" i="3"/>
  <c r="BO45" i="3"/>
  <c r="CR19" i="3"/>
  <c r="AR19" i="3" s="1"/>
  <c r="FK21" i="3"/>
  <c r="DA22" i="3"/>
  <c r="AT22" i="3" s="1"/>
  <c r="EY23" i="3"/>
  <c r="GK23" i="3"/>
  <c r="DA24" i="3"/>
  <c r="AT24" i="3" s="1"/>
  <c r="AN26" i="3"/>
  <c r="FK26" i="3"/>
  <c r="FK28" i="3"/>
  <c r="GC31" i="3"/>
  <c r="FY36" i="3"/>
  <c r="BW36" i="3" s="1"/>
  <c r="FK17" i="3"/>
  <c r="AL7" i="3"/>
  <c r="AN13" i="3"/>
  <c r="AL16" i="3"/>
  <c r="AL39" i="3"/>
  <c r="AX63" i="3"/>
  <c r="BR64" i="3"/>
  <c r="CR42" i="3"/>
  <c r="AR42" i="3" s="1"/>
  <c r="EU47" i="3"/>
  <c r="AN30" i="3"/>
  <c r="P16" i="3"/>
  <c r="BX16" i="3" s="1"/>
  <c r="EU28" i="3"/>
  <c r="FA32" i="3"/>
  <c r="GH51" i="3"/>
  <c r="DA11" i="3"/>
  <c r="AT11" i="3" s="1"/>
  <c r="BO17" i="3"/>
  <c r="DA18" i="3"/>
  <c r="AT18" i="3" s="1"/>
  <c r="AX19" i="3"/>
  <c r="AL21" i="3"/>
  <c r="BO22" i="3"/>
  <c r="AD23" i="3"/>
  <c r="BR27" i="3"/>
  <c r="EU40" i="3"/>
  <c r="AL47" i="3"/>
  <c r="CR47" i="3"/>
  <c r="AR47" i="3" s="1"/>
  <c r="BZ6" i="3"/>
  <c r="EX11" i="3"/>
  <c r="EV30" i="3"/>
  <c r="EV18" i="3"/>
  <c r="EV7" i="3"/>
  <c r="P9" i="3"/>
  <c r="BX9" i="3" s="1"/>
  <c r="EY7" i="3"/>
  <c r="GI7" i="3"/>
  <c r="AM7" i="3" s="1"/>
  <c r="EU13" i="3"/>
  <c r="BO8" i="3"/>
  <c r="BR22" i="3"/>
  <c r="EZ25" i="3"/>
  <c r="EU27" i="3"/>
  <c r="GI27" i="3"/>
  <c r="AM27" i="3" s="1"/>
  <c r="P29" i="3"/>
  <c r="R29" i="3" s="1"/>
  <c r="AD31" i="3"/>
  <c r="FO37" i="3"/>
  <c r="CA37" i="3" s="1"/>
  <c r="CB37" i="3" s="1"/>
  <c r="EW40" i="3"/>
  <c r="FA42" i="3"/>
  <c r="BO46" i="3"/>
  <c r="CA50" i="3"/>
  <c r="CB50" i="3" s="1"/>
  <c r="EV9" i="3"/>
  <c r="EW30" i="3"/>
  <c r="BR34" i="3"/>
  <c r="P7" i="3"/>
  <c r="BX7" i="3" s="1"/>
  <c r="EW33" i="3"/>
  <c r="EW47" i="3"/>
  <c r="EU14" i="3"/>
  <c r="P21" i="3"/>
  <c r="BX21" i="3" s="1"/>
  <c r="EZ47" i="3"/>
  <c r="BR8" i="3"/>
  <c r="FY18" i="3"/>
  <c r="BW18" i="3" s="1"/>
  <c r="DA19" i="3"/>
  <c r="AT19" i="3" s="1"/>
  <c r="FO23" i="3"/>
  <c r="CA23" i="3" s="1"/>
  <c r="CB23" i="3" s="1"/>
  <c r="DA32" i="3"/>
  <c r="AT32" i="3" s="1"/>
  <c r="FU26" i="3"/>
  <c r="EV27" i="3"/>
  <c r="DA28" i="3"/>
  <c r="AT28" i="3" s="1"/>
  <c r="BR29" i="3"/>
  <c r="P34" i="3"/>
  <c r="R34" i="3" s="1"/>
  <c r="BO34" i="3"/>
  <c r="BR38" i="3"/>
  <c r="DA39" i="3"/>
  <c r="AT39" i="3" s="1"/>
  <c r="DA47" i="3"/>
  <c r="AT47" i="3" s="1"/>
  <c r="GI5" i="3"/>
  <c r="N51" i="3"/>
  <c r="P51" i="3" s="1"/>
  <c r="DA63" i="3"/>
  <c r="AT63" i="3" s="1"/>
  <c r="AL64" i="3"/>
  <c r="FK59" i="3"/>
  <c r="DA60" i="3"/>
  <c r="AT60" i="3" s="1"/>
  <c r="BO63" i="3"/>
  <c r="AN64" i="3"/>
  <c r="BZ21" i="3"/>
  <c r="BZ9" i="3"/>
  <c r="FU21" i="3"/>
  <c r="AX21" i="3"/>
  <c r="FU32" i="3"/>
  <c r="AX32" i="3"/>
  <c r="FA31" i="3"/>
  <c r="EX31" i="3"/>
  <c r="EZ31" i="3"/>
  <c r="EW31" i="3"/>
  <c r="EV31" i="3"/>
  <c r="EU31" i="3"/>
  <c r="EW39" i="3"/>
  <c r="EY39" i="3"/>
  <c r="FA39" i="3"/>
  <c r="EZ39" i="3"/>
  <c r="EX39" i="3"/>
  <c r="EU39" i="3"/>
  <c r="EV39" i="3"/>
  <c r="H51" i="3"/>
  <c r="AX9" i="3"/>
  <c r="FU9" i="3"/>
  <c r="AC14" i="3"/>
  <c r="P14" i="3"/>
  <c r="AH14" i="3" s="1"/>
  <c r="BY21" i="3"/>
  <c r="EW21" i="3"/>
  <c r="FA21" i="3"/>
  <c r="EX21" i="3"/>
  <c r="EZ21" i="3"/>
  <c r="EY21" i="3"/>
  <c r="EV21" i="3"/>
  <c r="EU21" i="3"/>
  <c r="AD22" i="3"/>
  <c r="AB22" i="3"/>
  <c r="FY28" i="3"/>
  <c r="BW28" i="3" s="1"/>
  <c r="AL28" i="3"/>
  <c r="GK33" i="3"/>
  <c r="AN33" i="3"/>
  <c r="AC35" i="3"/>
  <c r="AD35" i="3"/>
  <c r="P35" i="3"/>
  <c r="R35" i="3" s="1"/>
  <c r="EV8" i="3"/>
  <c r="EZ8" i="3"/>
  <c r="GK16" i="3"/>
  <c r="AN16" i="3"/>
  <c r="DA6" i="3"/>
  <c r="AT6" i="3" s="1"/>
  <c r="EW8" i="3"/>
  <c r="FY10" i="3"/>
  <c r="BW10" i="3" s="1"/>
  <c r="AL10" i="3"/>
  <c r="BZ30" i="3"/>
  <c r="EU15" i="3"/>
  <c r="EX15" i="3"/>
  <c r="EW15" i="3"/>
  <c r="EV15" i="3"/>
  <c r="GK50" i="3"/>
  <c r="AN50" i="3"/>
  <c r="AC30" i="3"/>
  <c r="AD30" i="3"/>
  <c r="EZ15" i="3"/>
  <c r="FY45" i="3"/>
  <c r="BW45" i="3" s="1"/>
  <c r="AL45" i="3"/>
  <c r="FU20" i="3"/>
  <c r="AX20" i="3"/>
  <c r="AC41" i="3"/>
  <c r="AD41" i="3"/>
  <c r="AB41" i="3"/>
  <c r="P41" i="3"/>
  <c r="AX42" i="3"/>
  <c r="GK44" i="3"/>
  <c r="AN44" i="3"/>
  <c r="FO7" i="3"/>
  <c r="GK9" i="3"/>
  <c r="AN9" i="3"/>
  <c r="FK13" i="3"/>
  <c r="BZ13" i="3" s="1"/>
  <c r="P30" i="3"/>
  <c r="R30" i="3" s="1"/>
  <c r="AI30" i="3" s="1"/>
  <c r="AL15" i="3"/>
  <c r="GI15" i="3"/>
  <c r="AM15" i="3" s="1"/>
  <c r="EW16" i="3"/>
  <c r="EZ16" i="3"/>
  <c r="EY16" i="3"/>
  <c r="GK5" i="3"/>
  <c r="AN5" i="3"/>
  <c r="EV6" i="3"/>
  <c r="FA6" i="3"/>
  <c r="EX6" i="3"/>
  <c r="FO14" i="3"/>
  <c r="CA14" i="3" s="1"/>
  <c r="CB14" i="3" s="1"/>
  <c r="GI14" i="3"/>
  <c r="AM14" i="3" s="1"/>
  <c r="CR16" i="3"/>
  <c r="AR16" i="3" s="1"/>
  <c r="FO18" i="3"/>
  <c r="CA18" i="3" s="1"/>
  <c r="CB18" i="3" s="1"/>
  <c r="GI18" i="3"/>
  <c r="AM18" i="3" s="1"/>
  <c r="AC20" i="3"/>
  <c r="AB20" i="3"/>
  <c r="AD20" i="3"/>
  <c r="GK11" i="3"/>
  <c r="AN11" i="3"/>
  <c r="FU27" i="3"/>
  <c r="AX27" i="3"/>
  <c r="GK47" i="3"/>
  <c r="AN47" i="3"/>
  <c r="AC60" i="3"/>
  <c r="AD60" i="3"/>
  <c r="AB60" i="3"/>
  <c r="P60" i="3"/>
  <c r="FK39" i="3"/>
  <c r="BZ39" i="3" s="1"/>
  <c r="BZ42" i="3"/>
  <c r="EW7" i="3"/>
  <c r="AD8" i="3"/>
  <c r="GI8" i="3"/>
  <c r="GG8" i="3" s="1"/>
  <c r="FO11" i="3"/>
  <c r="CA11" i="3" s="1"/>
  <c r="CB11" i="3" s="1"/>
  <c r="AL12" i="3"/>
  <c r="DA30" i="3"/>
  <c r="AT30" i="3" s="1"/>
  <c r="EY30" i="3"/>
  <c r="FO19" i="3"/>
  <c r="CA19" i="3" s="1"/>
  <c r="CB19" i="3" s="1"/>
  <c r="AN21" i="3"/>
  <c r="GI22" i="3"/>
  <c r="GG22" i="3" s="1"/>
  <c r="FK32" i="3"/>
  <c r="BZ32" i="3" s="1"/>
  <c r="FK27" i="3"/>
  <c r="AN28" i="3"/>
  <c r="EY29" i="3"/>
  <c r="GG31" i="3"/>
  <c r="EZ33" i="3"/>
  <c r="FY33" i="3"/>
  <c r="BW33" i="3" s="1"/>
  <c r="AD34" i="3"/>
  <c r="AX35" i="3"/>
  <c r="EU36" i="3"/>
  <c r="FK36" i="3"/>
  <c r="BZ36" i="3" s="1"/>
  <c r="AX37" i="3"/>
  <c r="EZ37" i="3"/>
  <c r="GI37" i="3"/>
  <c r="AM37" i="3" s="1"/>
  <c r="FK38" i="3"/>
  <c r="BZ38" i="3" s="1"/>
  <c r="CR39" i="3"/>
  <c r="AR39" i="3" s="1"/>
  <c r="GK40" i="3"/>
  <c r="GK41" i="3"/>
  <c r="BY42" i="3"/>
  <c r="FO43" i="3"/>
  <c r="CA43" i="3" s="1"/>
  <c r="CB43" i="3" s="1"/>
  <c r="BR46" i="3"/>
  <c r="FY46" i="3"/>
  <c r="BW46" i="3" s="1"/>
  <c r="AD48" i="3"/>
  <c r="AL50" i="3"/>
  <c r="CR50" i="3"/>
  <c r="AR50" i="3" s="1"/>
  <c r="FA50" i="3"/>
  <c r="FY50" i="3"/>
  <c r="BW50" i="3" s="1"/>
  <c r="GI60" i="3"/>
  <c r="GG60" i="3" s="1"/>
  <c r="FO35" i="3"/>
  <c r="CA35" i="3" s="1"/>
  <c r="CB35" i="3" s="1"/>
  <c r="CR63" i="3"/>
  <c r="AR63" i="3" s="1"/>
  <c r="BZ8" i="3"/>
  <c r="BO30" i="3"/>
  <c r="DA16" i="3"/>
  <c r="AT16" i="3" s="1"/>
  <c r="FO45" i="3"/>
  <c r="CR21" i="3"/>
  <c r="AR21" i="3" s="1"/>
  <c r="GK24" i="3"/>
  <c r="GC27" i="3"/>
  <c r="DA31" i="3"/>
  <c r="AT31" i="3" s="1"/>
  <c r="AX33" i="3"/>
  <c r="BR33" i="3"/>
  <c r="CR36" i="3"/>
  <c r="AR36" i="3" s="1"/>
  <c r="EV36" i="3"/>
  <c r="DA38" i="3"/>
  <c r="AT38" i="3" s="1"/>
  <c r="DA46" i="3"/>
  <c r="AT46" i="3" s="1"/>
  <c r="FO48" i="3"/>
  <c r="CA48" i="3" s="1"/>
  <c r="CB48" i="3" s="1"/>
  <c r="CR5" i="3"/>
  <c r="AR5" i="3" s="1"/>
  <c r="FY5" i="3"/>
  <c r="BW5" i="3" s="1"/>
  <c r="AS51" i="3"/>
  <c r="FK64" i="3"/>
  <c r="EX36" i="3"/>
  <c r="AQ51" i="3"/>
  <c r="GI64" i="3"/>
  <c r="AM64" i="3" s="1"/>
  <c r="EX9" i="3"/>
  <c r="FO9" i="3"/>
  <c r="CA9" i="3" s="1"/>
  <c r="CB9" i="3" s="1"/>
  <c r="FU10" i="3"/>
  <c r="DA12" i="3"/>
  <c r="AT12" i="3" s="1"/>
  <c r="FK12" i="3"/>
  <c r="CA45" i="3"/>
  <c r="CB45" i="3" s="1"/>
  <c r="BO19" i="3"/>
  <c r="FO22" i="3"/>
  <c r="CA22" i="3" s="1"/>
  <c r="CB22" i="3" s="1"/>
  <c r="FK29" i="3"/>
  <c r="BZ29" i="3" s="1"/>
  <c r="P31" i="3"/>
  <c r="AL33" i="3"/>
  <c r="CR33" i="3"/>
  <c r="AR33" i="3" s="1"/>
  <c r="EW34" i="3"/>
  <c r="EY36" i="3"/>
  <c r="EZ40" i="3"/>
  <c r="BR42" i="3"/>
  <c r="EX42" i="3"/>
  <c r="CR43" i="3"/>
  <c r="AR43" i="3" s="1"/>
  <c r="GG46" i="3"/>
  <c r="BO49" i="3"/>
  <c r="EV50" i="3"/>
  <c r="BZ5" i="3"/>
  <c r="EX59" i="3"/>
  <c r="BZ20" i="3"/>
  <c r="BO23" i="3"/>
  <c r="FY6" i="3"/>
  <c r="BW6" i="3" s="1"/>
  <c r="EY9" i="3"/>
  <c r="BO10" i="3"/>
  <c r="BO11" i="3"/>
  <c r="CR13" i="3"/>
  <c r="AR13" i="3" s="1"/>
  <c r="BO15" i="3"/>
  <c r="AX16" i="3"/>
  <c r="BR16" i="3"/>
  <c r="P17" i="3"/>
  <c r="BX17" i="3" s="1"/>
  <c r="BR17" i="3"/>
  <c r="EU18" i="3"/>
  <c r="CR20" i="3"/>
  <c r="AR20" i="3" s="1"/>
  <c r="EY24" i="3"/>
  <c r="AL32" i="3"/>
  <c r="BO35" i="3"/>
  <c r="EZ36" i="3"/>
  <c r="BO37" i="3"/>
  <c r="CR37" i="3"/>
  <c r="AR37" i="3" s="1"/>
  <c r="DA40" i="3"/>
  <c r="AT40" i="3" s="1"/>
  <c r="GI40" i="3"/>
  <c r="AM40" i="3" s="1"/>
  <c r="BO41" i="3"/>
  <c r="CR41" i="3"/>
  <c r="AR41" i="3" s="1"/>
  <c r="EY42" i="3"/>
  <c r="EV44" i="3"/>
  <c r="GI44" i="3"/>
  <c r="GG44" i="3" s="1"/>
  <c r="AX47" i="3"/>
  <c r="P48" i="3"/>
  <c r="CR48" i="3"/>
  <c r="AR48" i="3" s="1"/>
  <c r="FB48" i="3"/>
  <c r="BR49" i="3"/>
  <c r="FK49" i="3"/>
  <c r="BZ49" i="3" s="1"/>
  <c r="EW50" i="3"/>
  <c r="GG50" i="3"/>
  <c r="AX5" i="3"/>
  <c r="EZ59" i="3"/>
  <c r="Z51" i="3"/>
  <c r="P8" i="3"/>
  <c r="BX8" i="3" s="1"/>
  <c r="AB9" i="3"/>
  <c r="DA9" i="3"/>
  <c r="AT9" i="3" s="1"/>
  <c r="FA9" i="3"/>
  <c r="AN10" i="3"/>
  <c r="FG51" i="3"/>
  <c r="EU30" i="3"/>
  <c r="DA15" i="3"/>
  <c r="AT15" i="3" s="1"/>
  <c r="AD16" i="3"/>
  <c r="EY20" i="3"/>
  <c r="AD21" i="3"/>
  <c r="AB23" i="3"/>
  <c r="CR23" i="3"/>
  <c r="AR23" i="3" s="1"/>
  <c r="EW23" i="3"/>
  <c r="CR32" i="3"/>
  <c r="AR32" i="3" s="1"/>
  <c r="EU32" i="3"/>
  <c r="AL25" i="3"/>
  <c r="CR29" i="3"/>
  <c r="AR29" i="3" s="1"/>
  <c r="EV29" i="3"/>
  <c r="FO29" i="3"/>
  <c r="CA29" i="3" s="1"/>
  <c r="CB29" i="3" s="1"/>
  <c r="FK31" i="3"/>
  <c r="EU33" i="3"/>
  <c r="DA34" i="3"/>
  <c r="AT34" i="3" s="1"/>
  <c r="DA35" i="3"/>
  <c r="AT35" i="3" s="1"/>
  <c r="GG35" i="3"/>
  <c r="BO36" i="3"/>
  <c r="FA36" i="3"/>
  <c r="EU37" i="3"/>
  <c r="AB38" i="3"/>
  <c r="BO39" i="3"/>
  <c r="FK40" i="3"/>
  <c r="BO42" i="3"/>
  <c r="EZ42" i="3"/>
  <c r="EZ44" i="3"/>
  <c r="EX50" i="3"/>
  <c r="GG5" i="3"/>
  <c r="AP51" i="3"/>
  <c r="GI59" i="3"/>
  <c r="AM59" i="3" s="1"/>
  <c r="CR60" i="3"/>
  <c r="AR60" i="3" s="1"/>
  <c r="EU64" i="3"/>
  <c r="DK51" i="3"/>
  <c r="DG52" i="3" s="1"/>
  <c r="R7" i="3"/>
  <c r="AI7" i="3" s="1"/>
  <c r="AN7" i="3"/>
  <c r="CR10" i="3"/>
  <c r="AR10" i="3" s="1"/>
  <c r="GI17" i="3"/>
  <c r="AM17" i="3" s="1"/>
  <c r="AX18" i="3"/>
  <c r="EU45" i="3"/>
  <c r="P19" i="3"/>
  <c r="AH19" i="3" s="1"/>
  <c r="P24" i="3"/>
  <c r="BX24" i="3" s="1"/>
  <c r="BZ28" i="3"/>
  <c r="AN29" i="3"/>
  <c r="AM35" i="3"/>
  <c r="AN38" i="3"/>
  <c r="EW38" i="3"/>
  <c r="AX39" i="3"/>
  <c r="P42" i="3"/>
  <c r="R42" i="3" s="1"/>
  <c r="V42" i="3" s="1"/>
  <c r="X42" i="3" s="1"/>
  <c r="AF42" i="3" s="1"/>
  <c r="EU43" i="3"/>
  <c r="P44" i="3"/>
  <c r="AM46" i="3"/>
  <c r="FA7" i="3"/>
  <c r="AX8" i="3"/>
  <c r="DA8" i="3"/>
  <c r="AT8" i="3" s="1"/>
  <c r="EU10" i="3"/>
  <c r="FK10" i="3"/>
  <c r="BZ10" i="3" s="1"/>
  <c r="EU12" i="3"/>
  <c r="GI30" i="3"/>
  <c r="AM30" i="3" s="1"/>
  <c r="EV45" i="3"/>
  <c r="GI45" i="3"/>
  <c r="AM45" i="3" s="1"/>
  <c r="EY19" i="3"/>
  <c r="AX24" i="3"/>
  <c r="AL37" i="3"/>
  <c r="EZ38" i="3"/>
  <c r="FO41" i="3"/>
  <c r="CA41" i="3" s="1"/>
  <c r="CB41" i="3" s="1"/>
  <c r="EW43" i="3"/>
  <c r="GI48" i="3"/>
  <c r="AM48" i="3" s="1"/>
  <c r="GA51" i="3"/>
  <c r="AL51" i="3" s="1"/>
  <c r="BO6" i="3"/>
  <c r="FO6" i="3"/>
  <c r="CA6" i="3" s="1"/>
  <c r="CB6" i="3" s="1"/>
  <c r="AL8" i="3"/>
  <c r="EV10" i="3"/>
  <c r="AD11" i="3"/>
  <c r="EV12" i="3"/>
  <c r="BR15" i="3"/>
  <c r="AL17" i="3"/>
  <c r="EW45" i="3"/>
  <c r="EZ19" i="3"/>
  <c r="BZ25" i="3"/>
  <c r="GI26" i="3"/>
  <c r="BO29" i="3"/>
  <c r="R38" i="3"/>
  <c r="V38" i="3" s="1"/>
  <c r="X38" i="3" s="1"/>
  <c r="EZ43" i="3"/>
  <c r="BO50" i="3"/>
  <c r="AC51" i="3"/>
  <c r="AX59" i="3"/>
  <c r="BR59" i="3"/>
  <c r="BZ59" i="3"/>
  <c r="AX64" i="3"/>
  <c r="EW6" i="3"/>
  <c r="AD7" i="3"/>
  <c r="CR7" i="3"/>
  <c r="AR7" i="3" s="1"/>
  <c r="FK7" i="3"/>
  <c r="BZ7" i="3" s="1"/>
  <c r="BY8" i="3"/>
  <c r="BY9" i="3"/>
  <c r="EX10" i="3"/>
  <c r="EX12" i="3"/>
  <c r="AB13" i="3"/>
  <c r="AX13" i="3"/>
  <c r="AX14" i="3"/>
  <c r="BR45" i="3"/>
  <c r="EX45" i="3"/>
  <c r="AD24" i="3"/>
  <c r="BZ24" i="3"/>
  <c r="AD42" i="3"/>
  <c r="FA43" i="3"/>
  <c r="GI49" i="3"/>
  <c r="AX50" i="3"/>
  <c r="AM5" i="3"/>
  <c r="BZ60" i="3"/>
  <c r="GG7" i="3"/>
  <c r="CR9" i="3"/>
  <c r="AR9" i="3" s="1"/>
  <c r="EY10" i="3"/>
  <c r="AX12" i="3"/>
  <c r="EY12" i="3"/>
  <c r="BO18" i="3"/>
  <c r="EZ45" i="3"/>
  <c r="AD19" i="3"/>
  <c r="BR21" i="3"/>
  <c r="BR35" i="3"/>
  <c r="AX40" i="3"/>
  <c r="BZ48" i="3"/>
  <c r="AH7" i="3"/>
  <c r="CR8" i="3"/>
  <c r="AR8" i="3" s="1"/>
  <c r="BZ17" i="3"/>
  <c r="AX25" i="3"/>
  <c r="CR25" i="3"/>
  <c r="AR25" i="3" s="1"/>
  <c r="CR40" i="3"/>
  <c r="AR40" i="3" s="1"/>
  <c r="GI43" i="3"/>
  <c r="AB44" i="3"/>
  <c r="AL49" i="3"/>
  <c r="CR59" i="3"/>
  <c r="AR59" i="3" s="1"/>
  <c r="BZ12" i="3"/>
  <c r="DA7" i="3"/>
  <c r="AT7" i="3" s="1"/>
  <c r="BY10" i="3"/>
  <c r="FA10" i="3"/>
  <c r="CR11" i="3"/>
  <c r="AR11" i="3" s="1"/>
  <c r="FA12" i="3"/>
  <c r="R16" i="3"/>
  <c r="AI16" i="3" s="1"/>
  <c r="DA17" i="3"/>
  <c r="AT17" i="3" s="1"/>
  <c r="CR45" i="3"/>
  <c r="AR45" i="3" s="1"/>
  <c r="FK45" i="3"/>
  <c r="BZ45" i="3" s="1"/>
  <c r="DA21" i="3"/>
  <c r="AT21" i="3" s="1"/>
  <c r="FK22" i="3"/>
  <c r="BZ22" i="3" s="1"/>
  <c r="FK23" i="3"/>
  <c r="BZ23" i="3" s="1"/>
  <c r="CR24" i="3"/>
  <c r="AR24" i="3" s="1"/>
  <c r="DA27" i="3"/>
  <c r="AT27" i="3" s="1"/>
  <c r="FY37" i="3"/>
  <c r="BW37" i="3" s="1"/>
  <c r="FO38" i="3"/>
  <c r="CA38" i="3" s="1"/>
  <c r="CB38" i="3" s="1"/>
  <c r="DA41" i="3"/>
  <c r="AT41" i="3" s="1"/>
  <c r="AD44" i="3"/>
  <c r="CR44" i="3"/>
  <c r="AR44" i="3" s="1"/>
  <c r="FO5" i="3"/>
  <c r="CA5" i="3" s="1"/>
  <c r="CB5" i="3" s="1"/>
  <c r="GI63" i="3"/>
  <c r="GG6" i="3"/>
  <c r="AM6" i="3"/>
  <c r="I51" i="3"/>
  <c r="CX51" i="3"/>
  <c r="FI51" i="3"/>
  <c r="FW51" i="3"/>
  <c r="AX51" i="3" s="1"/>
  <c r="P6" i="3"/>
  <c r="AD6" i="3"/>
  <c r="EY6" i="3"/>
  <c r="V7" i="3"/>
  <c r="X7" i="3" s="1"/>
  <c r="CA7" i="3"/>
  <c r="CB7" i="3" s="1"/>
  <c r="EX7" i="3"/>
  <c r="GI11" i="3"/>
  <c r="FY11" i="3"/>
  <c r="BW11" i="3" s="1"/>
  <c r="AL11" i="3"/>
  <c r="CR12" i="3"/>
  <c r="AR12" i="3" s="1"/>
  <c r="AN15" i="3"/>
  <c r="GK15" i="3"/>
  <c r="GG18" i="3"/>
  <c r="FJ51" i="3"/>
  <c r="GM51" i="3"/>
  <c r="AN51" i="3" s="1"/>
  <c r="AN6" i="3"/>
  <c r="EZ6" i="3"/>
  <c r="GC6" i="3"/>
  <c r="FO8" i="3"/>
  <c r="CA8" i="3" s="1"/>
  <c r="CB8" i="3" s="1"/>
  <c r="AX30" i="3"/>
  <c r="FU30" i="3"/>
  <c r="BY14" i="3"/>
  <c r="AD15" i="3"/>
  <c r="P15" i="3"/>
  <c r="AB15" i="3"/>
  <c r="CF51" i="3"/>
  <c r="FM51" i="3"/>
  <c r="GQ51" i="3"/>
  <c r="FB6" i="3"/>
  <c r="CJ51" i="3"/>
  <c r="EB51" i="3"/>
  <c r="AH51" i="3" s="1"/>
  <c r="FN51" i="3"/>
  <c r="GE51" i="3"/>
  <c r="EU6" i="3"/>
  <c r="AB7" i="3"/>
  <c r="GI10" i="3"/>
  <c r="AM10" i="3" s="1"/>
  <c r="GC10" i="3"/>
  <c r="BX11" i="3"/>
  <c r="AH11" i="3"/>
  <c r="R11" i="3"/>
  <c r="AC15" i="3"/>
  <c r="FK15" i="3"/>
  <c r="BZ15" i="3" s="1"/>
  <c r="CA17" i="3"/>
  <c r="CB17" i="3" s="1"/>
  <c r="BZ18" i="3"/>
  <c r="GG16" i="3"/>
  <c r="AM16" i="3"/>
  <c r="EU35" i="3"/>
  <c r="FA35" i="3"/>
  <c r="EZ35" i="3"/>
  <c r="EX35" i="3"/>
  <c r="EW35" i="3"/>
  <c r="FB35" i="3"/>
  <c r="EY35" i="3"/>
  <c r="EV35" i="3"/>
  <c r="CM51" i="3"/>
  <c r="ES51" i="3"/>
  <c r="FB51" i="3" s="1"/>
  <c r="AX7" i="3"/>
  <c r="AB8" i="3"/>
  <c r="FO10" i="3"/>
  <c r="CA10" i="3" s="1"/>
  <c r="CB10" i="3" s="1"/>
  <c r="V30" i="3"/>
  <c r="X30" i="3" s="1"/>
  <c r="AB6" i="3"/>
  <c r="FO16" i="3"/>
  <c r="CA16" i="3" s="1"/>
  <c r="CB16" i="3" s="1"/>
  <c r="EY17" i="3"/>
  <c r="EX17" i="3"/>
  <c r="EW17" i="3"/>
  <c r="EV17" i="3"/>
  <c r="EU17" i="3"/>
  <c r="FA17" i="3"/>
  <c r="EZ17" i="3"/>
  <c r="GO51" i="3"/>
  <c r="GI9" i="3"/>
  <c r="AL9" i="3"/>
  <c r="FY9" i="3"/>
  <c r="BW9" i="3" s="1"/>
  <c r="BY51" i="3"/>
  <c r="AD45" i="3"/>
  <c r="P45" i="3"/>
  <c r="AB45" i="3"/>
  <c r="AN45" i="3"/>
  <c r="GK45" i="3"/>
  <c r="BZ27" i="3"/>
  <c r="BY27" i="3"/>
  <c r="EX8" i="3"/>
  <c r="FY8" i="3"/>
  <c r="BW8" i="3" s="1"/>
  <c r="EW9" i="3"/>
  <c r="P10" i="3"/>
  <c r="AD10" i="3"/>
  <c r="AB11" i="3"/>
  <c r="EW11" i="3"/>
  <c r="P12" i="3"/>
  <c r="AD12" i="3"/>
  <c r="FA13" i="3"/>
  <c r="AB14" i="3"/>
  <c r="FB14" i="3"/>
  <c r="AC16" i="3"/>
  <c r="FY16" i="3"/>
  <c r="BW16" i="3" s="1"/>
  <c r="GC17" i="3"/>
  <c r="FB18" i="3"/>
  <c r="AC19" i="3"/>
  <c r="DA23" i="3"/>
  <c r="AT23" i="3" s="1"/>
  <c r="DA29" i="3"/>
  <c r="AT29" i="3" s="1"/>
  <c r="EY8" i="3"/>
  <c r="FB13" i="3"/>
  <c r="BX20" i="3"/>
  <c r="AH20" i="3"/>
  <c r="R20" i="3"/>
  <c r="FO32" i="3"/>
  <c r="CA32" i="3" s="1"/>
  <c r="CB32" i="3" s="1"/>
  <c r="FO25" i="3"/>
  <c r="CA25" i="3" s="1"/>
  <c r="CB25" i="3" s="1"/>
  <c r="AX29" i="3"/>
  <c r="FU29" i="3"/>
  <c r="AD33" i="3"/>
  <c r="P33" i="3"/>
  <c r="AB33" i="3"/>
  <c r="EX41" i="3"/>
  <c r="EV41" i="3"/>
  <c r="EU41" i="3"/>
  <c r="FA41" i="3"/>
  <c r="EZ41" i="3"/>
  <c r="FB41" i="3"/>
  <c r="EY41" i="3"/>
  <c r="EW41" i="3"/>
  <c r="FA8" i="3"/>
  <c r="EZ9" i="3"/>
  <c r="FB10" i="3"/>
  <c r="EZ11" i="3"/>
  <c r="FB12" i="3"/>
  <c r="FO12" i="3"/>
  <c r="CA12" i="3" s="1"/>
  <c r="CB12" i="3" s="1"/>
  <c r="EV13" i="3"/>
  <c r="GI13" i="3"/>
  <c r="AM13" i="3" s="1"/>
  <c r="EX30" i="3"/>
  <c r="AN14" i="3"/>
  <c r="EW14" i="3"/>
  <c r="EY15" i="3"/>
  <c r="FA16" i="3"/>
  <c r="AB18" i="3"/>
  <c r="EW18" i="3"/>
  <c r="GK18" i="3"/>
  <c r="EY45" i="3"/>
  <c r="GI24" i="3"/>
  <c r="FY24" i="3"/>
  <c r="BW24" i="3" s="1"/>
  <c r="AL24" i="3"/>
  <c r="GI42" i="3"/>
  <c r="AM42" i="3" s="1"/>
  <c r="AL42" i="3"/>
  <c r="FY42" i="3"/>
  <c r="BW42" i="3" s="1"/>
  <c r="FB8" i="3"/>
  <c r="FA11" i="3"/>
  <c r="EW13" i="3"/>
  <c r="EX14" i="3"/>
  <c r="FB16" i="3"/>
  <c r="AC18" i="3"/>
  <c r="EX18" i="3"/>
  <c r="FA19" i="3"/>
  <c r="EX19" i="3"/>
  <c r="EY26" i="3"/>
  <c r="EX26" i="3"/>
  <c r="EW26" i="3"/>
  <c r="EV26" i="3"/>
  <c r="EU26" i="3"/>
  <c r="FA26" i="3"/>
  <c r="EZ26" i="3"/>
  <c r="AC33" i="3"/>
  <c r="AB39" i="3"/>
  <c r="AD39" i="3"/>
  <c r="P39" i="3"/>
  <c r="AC39" i="3"/>
  <c r="EU8" i="3"/>
  <c r="FB9" i="3"/>
  <c r="FB11" i="3"/>
  <c r="GI12" i="3"/>
  <c r="AM12" i="3" s="1"/>
  <c r="AC13" i="3"/>
  <c r="EX13" i="3"/>
  <c r="EZ30" i="3"/>
  <c r="EY14" i="3"/>
  <c r="FA15" i="3"/>
  <c r="AH16" i="3"/>
  <c r="EU16" i="3"/>
  <c r="AB17" i="3"/>
  <c r="P18" i="3"/>
  <c r="EY18" i="3"/>
  <c r="FA45" i="3"/>
  <c r="EU19" i="3"/>
  <c r="FY19" i="3"/>
  <c r="BW19" i="3" s="1"/>
  <c r="GI19" i="3"/>
  <c r="AM19" i="3" s="1"/>
  <c r="GI20" i="3"/>
  <c r="FY20" i="3"/>
  <c r="BW20" i="3" s="1"/>
  <c r="AL20" i="3"/>
  <c r="AX23" i="3"/>
  <c r="FU23" i="3"/>
  <c r="CR26" i="3"/>
  <c r="AR26" i="3" s="1"/>
  <c r="FB26" i="3"/>
  <c r="AD28" i="3"/>
  <c r="P28" i="3"/>
  <c r="AB28" i="3"/>
  <c r="AH31" i="3"/>
  <c r="R31" i="3"/>
  <c r="BX31" i="3"/>
  <c r="AX38" i="3"/>
  <c r="FU38" i="3"/>
  <c r="BY39" i="3"/>
  <c r="AB10" i="3"/>
  <c r="EU11" i="3"/>
  <c r="AB12" i="3"/>
  <c r="P13" i="3"/>
  <c r="EY13" i="3"/>
  <c r="FA30" i="3"/>
  <c r="EZ14" i="3"/>
  <c r="FB15" i="3"/>
  <c r="EV16" i="3"/>
  <c r="AC17" i="3"/>
  <c r="EZ18" i="3"/>
  <c r="EV19" i="3"/>
  <c r="AM25" i="3"/>
  <c r="GG25" i="3"/>
  <c r="BZ26" i="3"/>
  <c r="BZ31" i="3"/>
  <c r="BZ19" i="3"/>
  <c r="EW19" i="3"/>
  <c r="V23" i="3"/>
  <c r="X23" i="3" s="1"/>
  <c r="AI23" i="3"/>
  <c r="GI32" i="3"/>
  <c r="AM32" i="3" s="1"/>
  <c r="GC32" i="3"/>
  <c r="V29" i="3"/>
  <c r="X29" i="3" s="1"/>
  <c r="AI29" i="3"/>
  <c r="FA22" i="3"/>
  <c r="AH23" i="3"/>
  <c r="BX23" i="3"/>
  <c r="EU23" i="3"/>
  <c r="AB24" i="3"/>
  <c r="EW24" i="3"/>
  <c r="P32" i="3"/>
  <c r="AD32" i="3"/>
  <c r="EY32" i="3"/>
  <c r="EX25" i="3"/>
  <c r="FY25" i="3"/>
  <c r="BW25" i="3" s="1"/>
  <c r="FB27" i="3"/>
  <c r="FA28" i="3"/>
  <c r="AH29" i="3"/>
  <c r="BX29" i="3"/>
  <c r="AB31" i="3"/>
  <c r="FB31" i="3"/>
  <c r="CA34" i="3"/>
  <c r="CB34" i="3" s="1"/>
  <c r="FY35" i="3"/>
  <c r="BW35" i="3" s="1"/>
  <c r="AL35" i="3"/>
  <c r="GI36" i="3"/>
  <c r="AM36" i="3" s="1"/>
  <c r="EX20" i="3"/>
  <c r="R21" i="3"/>
  <c r="FB22" i="3"/>
  <c r="EV23" i="3"/>
  <c r="GI23" i="3"/>
  <c r="AM23" i="3" s="1"/>
  <c r="EX24" i="3"/>
  <c r="EZ32" i="3"/>
  <c r="EY25" i="3"/>
  <c r="FB28" i="3"/>
  <c r="GI29" i="3"/>
  <c r="AM29" i="3" s="1"/>
  <c r="FK33" i="3"/>
  <c r="BZ33" i="3" s="1"/>
  <c r="FA34" i="3"/>
  <c r="EY34" i="3"/>
  <c r="EX34" i="3"/>
  <c r="EV34" i="3"/>
  <c r="EU34" i="3"/>
  <c r="AH35" i="3"/>
  <c r="GK36" i="3"/>
  <c r="AN36" i="3"/>
  <c r="AD50" i="3"/>
  <c r="P50" i="3"/>
  <c r="AB50" i="3"/>
  <c r="AC50" i="3"/>
  <c r="EU5" i="3"/>
  <c r="FA5" i="3"/>
  <c r="EY5" i="3"/>
  <c r="EW5" i="3"/>
  <c r="EV5" i="3"/>
  <c r="FB5" i="3"/>
  <c r="EZ5" i="3"/>
  <c r="EX5" i="3"/>
  <c r="EZ20" i="3"/>
  <c r="FB21" i="3"/>
  <c r="EV22" i="3"/>
  <c r="FU22" i="3"/>
  <c r="AL23" i="3"/>
  <c r="EX23" i="3"/>
  <c r="EZ24" i="3"/>
  <c r="FB32" i="3"/>
  <c r="FA25" i="3"/>
  <c r="AB27" i="3"/>
  <c r="EW27" i="3"/>
  <c r="GK27" i="3"/>
  <c r="EV28" i="3"/>
  <c r="GI28" i="3"/>
  <c r="AM28" i="3" s="1"/>
  <c r="AL29" i="3"/>
  <c r="AN31" i="3"/>
  <c r="GG33" i="3"/>
  <c r="BX34" i="3"/>
  <c r="AH34" i="3"/>
  <c r="EZ34" i="3"/>
  <c r="BY36" i="3"/>
  <c r="FK37" i="3"/>
  <c r="BZ37" i="3" s="1"/>
  <c r="BR39" i="3"/>
  <c r="AD46" i="3"/>
  <c r="P46" i="3"/>
  <c r="AB46" i="3"/>
  <c r="AC46" i="3"/>
  <c r="AH21" i="3"/>
  <c r="FB25" i="3"/>
  <c r="AC27" i="3"/>
  <c r="V34" i="3"/>
  <c r="X34" i="3" s="1"/>
  <c r="AI34" i="3"/>
  <c r="AX34" i="3"/>
  <c r="FU34" i="3"/>
  <c r="AB36" i="3"/>
  <c r="AD36" i="3"/>
  <c r="P36" i="3"/>
  <c r="BZ40" i="3"/>
  <c r="FB20" i="3"/>
  <c r="GI21" i="3"/>
  <c r="AM21" i="3" s="1"/>
  <c r="AC22" i="3"/>
  <c r="EX22" i="3"/>
  <c r="EZ23" i="3"/>
  <c r="FB24" i="3"/>
  <c r="EV32" i="3"/>
  <c r="AC25" i="3"/>
  <c r="EU25" i="3"/>
  <c r="AB26" i="3"/>
  <c r="P27" i="3"/>
  <c r="EY27" i="3"/>
  <c r="EX28" i="3"/>
  <c r="EZ29" i="3"/>
  <c r="EY31" i="3"/>
  <c r="BR36" i="3"/>
  <c r="GG37" i="3"/>
  <c r="FO39" i="3"/>
  <c r="CA39" i="3" s="1"/>
  <c r="CB39" i="3" s="1"/>
  <c r="AD40" i="3"/>
  <c r="P40" i="3"/>
  <c r="AB40" i="3"/>
  <c r="GK42" i="3"/>
  <c r="AN42" i="3"/>
  <c r="EY46" i="3"/>
  <c r="EW46" i="3"/>
  <c r="EU46" i="3"/>
  <c r="FA46" i="3"/>
  <c r="EZ46" i="3"/>
  <c r="EX46" i="3"/>
  <c r="EV46" i="3"/>
  <c r="EU20" i="3"/>
  <c r="AB21" i="3"/>
  <c r="P22" i="3"/>
  <c r="EY22" i="3"/>
  <c r="FA23" i="3"/>
  <c r="EU24" i="3"/>
  <c r="AB32" i="3"/>
  <c r="EW32" i="3"/>
  <c r="P25" i="3"/>
  <c r="EV25" i="3"/>
  <c r="AC26" i="3"/>
  <c r="EZ27" i="3"/>
  <c r="EY28" i="3"/>
  <c r="BO33" i="3"/>
  <c r="BZ35" i="3"/>
  <c r="BO38" i="3"/>
  <c r="GI39" i="3"/>
  <c r="AM39" i="3" s="1"/>
  <c r="FO40" i="3"/>
  <c r="CA40" i="3" s="1"/>
  <c r="CB40" i="3" s="1"/>
  <c r="BX41" i="3"/>
  <c r="AH41" i="3"/>
  <c r="R41" i="3"/>
  <c r="AN43" i="3"/>
  <c r="GK43" i="3"/>
  <c r="GK46" i="3"/>
  <c r="AN46" i="3"/>
  <c r="BE51" i="3"/>
  <c r="BD51" i="3"/>
  <c r="AN59" i="3"/>
  <c r="GK59" i="3"/>
  <c r="P26" i="3"/>
  <c r="CA33" i="3"/>
  <c r="CB33" i="3" s="1"/>
  <c r="BZ34" i="3"/>
  <c r="FO36" i="3"/>
  <c r="CA36" i="3" s="1"/>
  <c r="CB36" i="3" s="1"/>
  <c r="AD37" i="3"/>
  <c r="P37" i="3"/>
  <c r="AB37" i="3"/>
  <c r="AN37" i="3"/>
  <c r="CR38" i="3"/>
  <c r="AR38" i="3" s="1"/>
  <c r="FA38" i="3"/>
  <c r="EY38" i="3"/>
  <c r="EX38" i="3"/>
  <c r="EV38" i="3"/>
  <c r="EU38" i="3"/>
  <c r="GK39" i="3"/>
  <c r="AN39" i="3"/>
  <c r="FY41" i="3"/>
  <c r="BW41" i="3" s="1"/>
  <c r="AL41" i="3"/>
  <c r="GI41" i="3"/>
  <c r="FU43" i="3"/>
  <c r="AX43" i="3"/>
  <c r="GG48" i="3"/>
  <c r="R51" i="3"/>
  <c r="FA33" i="3"/>
  <c r="AB35" i="3"/>
  <c r="FA37" i="3"/>
  <c r="AH38" i="3"/>
  <c r="EX40" i="3"/>
  <c r="CR46" i="3"/>
  <c r="AR46" i="3" s="1"/>
  <c r="AD47" i="3"/>
  <c r="P47" i="3"/>
  <c r="AB47" i="3"/>
  <c r="R48" i="3"/>
  <c r="BX48" i="3"/>
  <c r="EV48" i="3"/>
  <c r="AD51" i="3"/>
  <c r="EZ51" i="3"/>
  <c r="FB33" i="3"/>
  <c r="GI34" i="3"/>
  <c r="FB37" i="3"/>
  <c r="GI38" i="3"/>
  <c r="EY40" i="3"/>
  <c r="BZ44" i="3"/>
  <c r="AD49" i="3"/>
  <c r="P49" i="3"/>
  <c r="AB49" i="3"/>
  <c r="EY49" i="3"/>
  <c r="EW49" i="3"/>
  <c r="EU49" i="3"/>
  <c r="FA49" i="3"/>
  <c r="EZ49" i="3"/>
  <c r="EY63" i="3"/>
  <c r="EX63" i="3"/>
  <c r="EW63" i="3"/>
  <c r="EV63" i="3"/>
  <c r="EU63" i="3"/>
  <c r="FA63" i="3"/>
  <c r="EZ63" i="3"/>
  <c r="BZ64" i="3"/>
  <c r="EV33" i="3"/>
  <c r="AL34" i="3"/>
  <c r="FB36" i="3"/>
  <c r="EV37" i="3"/>
  <c r="AL38" i="3"/>
  <c r="FB39" i="3"/>
  <c r="FA40" i="3"/>
  <c r="AB42" i="3"/>
  <c r="AB43" i="3"/>
  <c r="EV43" i="3"/>
  <c r="EY43" i="3"/>
  <c r="BZ46" i="3"/>
  <c r="EX49" i="3"/>
  <c r="BA51" i="3"/>
  <c r="EU51" i="3"/>
  <c r="BZ63" i="3"/>
  <c r="BY64" i="3"/>
  <c r="FB40" i="3"/>
  <c r="FU41" i="3"/>
  <c r="FO42" i="3"/>
  <c r="CA42" i="3" s="1"/>
  <c r="CB42" i="3" s="1"/>
  <c r="FK43" i="3"/>
  <c r="BZ43" i="3" s="1"/>
  <c r="EW44" i="3"/>
  <c r="EU44" i="3"/>
  <c r="FA44" i="3"/>
  <c r="EX44" i="3"/>
  <c r="FB49" i="3"/>
  <c r="GK49" i="3"/>
  <c r="AN49" i="3"/>
  <c r="FK50" i="3"/>
  <c r="BZ50" i="3" s="1"/>
  <c r="FO60" i="3"/>
  <c r="CA60" i="3" s="1"/>
  <c r="CB60" i="3" s="1"/>
  <c r="GG42" i="3"/>
  <c r="AD43" i="3"/>
  <c r="P43" i="3"/>
  <c r="CA44" i="3"/>
  <c r="CB44" i="3" s="1"/>
  <c r="EX43" i="3"/>
  <c r="EY44" i="3"/>
  <c r="BZ47" i="3"/>
  <c r="GI47" i="3"/>
  <c r="AM47" i="3" s="1"/>
  <c r="AH48" i="3"/>
  <c r="BY48" i="3"/>
  <c r="AD5" i="3"/>
  <c r="P5" i="3"/>
  <c r="AB5" i="3"/>
  <c r="GS51" i="3"/>
  <c r="AZ51" i="3"/>
  <c r="BB51" i="3"/>
  <c r="EX51" i="3"/>
  <c r="AD59" i="3"/>
  <c r="P59" i="3"/>
  <c r="AB59" i="3"/>
  <c r="EW48" i="3"/>
  <c r="EU48" i="3"/>
  <c r="FA48" i="3"/>
  <c r="EY48" i="3"/>
  <c r="EX48" i="3"/>
  <c r="EW42" i="3"/>
  <c r="FY44" i="3"/>
  <c r="BW44" i="3" s="1"/>
  <c r="EY47" i="3"/>
  <c r="FY48" i="3"/>
  <c r="BW48" i="3" s="1"/>
  <c r="AE51" i="3"/>
  <c r="BX51" i="3"/>
  <c r="EV59" i="3"/>
  <c r="AL60" i="3"/>
  <c r="EX60" i="3"/>
  <c r="FY60" i="3"/>
  <c r="BW60" i="3" s="1"/>
  <c r="AN63" i="3"/>
  <c r="FB64" i="3"/>
  <c r="EW59" i="3"/>
  <c r="EY60" i="3"/>
  <c r="FB47" i="3"/>
  <c r="FO47" i="3"/>
  <c r="CA47" i="3" s="1"/>
  <c r="CB47" i="3" s="1"/>
  <c r="EY59" i="3"/>
  <c r="FA60" i="3"/>
  <c r="AB64" i="3"/>
  <c r="EW64" i="3"/>
  <c r="FB60" i="3"/>
  <c r="AC64" i="3"/>
  <c r="EX64" i="3"/>
  <c r="EV47" i="3"/>
  <c r="AB51" i="3"/>
  <c r="FA59" i="3"/>
  <c r="AH60" i="3"/>
  <c r="EU60" i="3"/>
  <c r="AB63" i="3"/>
  <c r="P64" i="3"/>
  <c r="EY64" i="3"/>
  <c r="FB59" i="3"/>
  <c r="EV60" i="3"/>
  <c r="AC63" i="3"/>
  <c r="P63" i="3"/>
  <c r="AH30" i="3" l="1"/>
  <c r="AM44" i="3"/>
  <c r="GG59" i="3"/>
  <c r="AH9" i="3"/>
  <c r="GG27" i="3"/>
  <c r="BX30" i="3"/>
  <c r="R9" i="3"/>
  <c r="AI38" i="3"/>
  <c r="DF52" i="3"/>
  <c r="AG42" i="3"/>
  <c r="DL51" i="3"/>
  <c r="R8" i="3"/>
  <c r="AI8" i="3" s="1"/>
  <c r="FC29" i="3"/>
  <c r="DH52" i="3"/>
  <c r="AJ42" i="3"/>
  <c r="GG45" i="3"/>
  <c r="FC50" i="3"/>
  <c r="DJ52" i="3"/>
  <c r="DE52" i="3"/>
  <c r="BX42" i="3"/>
  <c r="DI52" i="3"/>
  <c r="GC51" i="3"/>
  <c r="AH8" i="3"/>
  <c r="AH42" i="3"/>
  <c r="AI42" i="3"/>
  <c r="FC10" i="3"/>
  <c r="BX35" i="3"/>
  <c r="FC42" i="3"/>
  <c r="AM22" i="3"/>
  <c r="FC36" i="3"/>
  <c r="EY51" i="3"/>
  <c r="GG64" i="3"/>
  <c r="FC31" i="3"/>
  <c r="FC32" i="3"/>
  <c r="AH17" i="3"/>
  <c r="GG17" i="3"/>
  <c r="R17" i="3"/>
  <c r="AI17" i="3" s="1"/>
  <c r="AM8" i="3"/>
  <c r="FC59" i="3"/>
  <c r="FC33" i="3"/>
  <c r="AM60" i="3"/>
  <c r="R24" i="3"/>
  <c r="AI24" i="3" s="1"/>
  <c r="BX14" i="3"/>
  <c r="BX60" i="3"/>
  <c r="R60" i="3"/>
  <c r="GG15" i="3"/>
  <c r="GG36" i="3"/>
  <c r="FC27" i="3"/>
  <c r="FC22" i="3"/>
  <c r="AH24" i="3"/>
  <c r="R14" i="3"/>
  <c r="AI14" i="3" s="1"/>
  <c r="FC39" i="3"/>
  <c r="GG40" i="3"/>
  <c r="FC21" i="3"/>
  <c r="GG14" i="3"/>
  <c r="GG32" i="3"/>
  <c r="FC30" i="3"/>
  <c r="FC8" i="3"/>
  <c r="GG29" i="3"/>
  <c r="FC45" i="3"/>
  <c r="AM63" i="3"/>
  <c r="GG63" i="3"/>
  <c r="AM26" i="3"/>
  <c r="GG26" i="3"/>
  <c r="BX44" i="3"/>
  <c r="R44" i="3"/>
  <c r="AH44" i="3"/>
  <c r="GG30" i="3"/>
  <c r="FC28" i="3"/>
  <c r="GG12" i="3"/>
  <c r="FC43" i="3"/>
  <c r="FC60" i="3"/>
  <c r="FC64" i="3"/>
  <c r="FC18" i="3"/>
  <c r="AM49" i="3"/>
  <c r="GG49" i="3"/>
  <c r="FC24" i="3"/>
  <c r="FC26" i="3"/>
  <c r="FC9" i="3"/>
  <c r="V16" i="3"/>
  <c r="X16" i="3" s="1"/>
  <c r="AG16" i="3" s="1"/>
  <c r="AM43" i="3"/>
  <c r="GG43" i="3"/>
  <c r="BX19" i="3"/>
  <c r="R19" i="3"/>
  <c r="FC14" i="3"/>
  <c r="GG21" i="3"/>
  <c r="FC7" i="3"/>
  <c r="FC38" i="3"/>
  <c r="FU51" i="3"/>
  <c r="GG28" i="3"/>
  <c r="FC15" i="3"/>
  <c r="FC12" i="3"/>
  <c r="GG10" i="3"/>
  <c r="GK51" i="3"/>
  <c r="GI51" i="3"/>
  <c r="AM51" i="3" s="1"/>
  <c r="R64" i="3"/>
  <c r="BX64" i="3"/>
  <c r="AH64" i="3"/>
  <c r="FC37" i="3"/>
  <c r="AM34" i="3"/>
  <c r="GG34" i="3"/>
  <c r="GG47" i="3"/>
  <c r="BX26" i="3"/>
  <c r="AH26" i="3"/>
  <c r="R26" i="3"/>
  <c r="FC25" i="3"/>
  <c r="BX46" i="3"/>
  <c r="AH46" i="3"/>
  <c r="R46" i="3"/>
  <c r="V35" i="3"/>
  <c r="X35" i="3" s="1"/>
  <c r="AI35" i="3"/>
  <c r="AI31" i="3"/>
  <c r="V31" i="3"/>
  <c r="X31" i="3" s="1"/>
  <c r="FC19" i="3"/>
  <c r="GG19" i="3"/>
  <c r="V24" i="3"/>
  <c r="X24" i="3" s="1"/>
  <c r="AM9" i="3"/>
  <c r="GG9" i="3"/>
  <c r="AI11" i="3"/>
  <c r="V11" i="3"/>
  <c r="X11" i="3" s="1"/>
  <c r="FC6" i="3"/>
  <c r="BX5" i="3"/>
  <c r="AH5" i="3"/>
  <c r="R5" i="3"/>
  <c r="FC44" i="3"/>
  <c r="AM41" i="3"/>
  <c r="GG41" i="3"/>
  <c r="AF34" i="3"/>
  <c r="AJ34" i="3"/>
  <c r="AG34" i="3"/>
  <c r="FC5" i="3"/>
  <c r="AI21" i="3"/>
  <c r="V21" i="3"/>
  <c r="X21" i="3" s="1"/>
  <c r="FC23" i="3"/>
  <c r="AH33" i="3"/>
  <c r="BX33" i="3"/>
  <c r="R33" i="3"/>
  <c r="GG23" i="3"/>
  <c r="BX10" i="3"/>
  <c r="AH10" i="3"/>
  <c r="R10" i="3"/>
  <c r="FK51" i="3"/>
  <c r="BZ51" i="3" s="1"/>
  <c r="BX15" i="3"/>
  <c r="AH15" i="3"/>
  <c r="R15" i="3"/>
  <c r="BX37" i="3"/>
  <c r="AH37" i="3"/>
  <c r="R37" i="3"/>
  <c r="AJ16" i="3"/>
  <c r="BX63" i="3"/>
  <c r="AH63" i="3"/>
  <c r="R63" i="3"/>
  <c r="FC49" i="3"/>
  <c r="V51" i="3"/>
  <c r="X51" i="3" s="1"/>
  <c r="AI51" i="3"/>
  <c r="BX36" i="3"/>
  <c r="AH36" i="3"/>
  <c r="R36" i="3"/>
  <c r="FC34" i="3"/>
  <c r="AG23" i="3"/>
  <c r="AF23" i="3"/>
  <c r="AJ23" i="3"/>
  <c r="R13" i="3"/>
  <c r="BX13" i="3"/>
  <c r="AH13" i="3"/>
  <c r="AI20" i="3"/>
  <c r="V20" i="3"/>
  <c r="X20" i="3" s="1"/>
  <c r="AI9" i="3"/>
  <c r="V9" i="3"/>
  <c r="X9" i="3" s="1"/>
  <c r="GG11" i="3"/>
  <c r="AM11" i="3"/>
  <c r="BX6" i="3"/>
  <c r="AH6" i="3"/>
  <c r="R6" i="3"/>
  <c r="FC48" i="3"/>
  <c r="R43" i="3"/>
  <c r="BX43" i="3"/>
  <c r="AH43" i="3"/>
  <c r="FC46" i="3"/>
  <c r="GG39" i="3"/>
  <c r="BX50" i="3"/>
  <c r="AH50" i="3"/>
  <c r="R50" i="3"/>
  <c r="AH28" i="3"/>
  <c r="R28" i="3"/>
  <c r="BX28" i="3"/>
  <c r="R18" i="3"/>
  <c r="BX18" i="3"/>
  <c r="AH18" i="3"/>
  <c r="BX39" i="3"/>
  <c r="AH39" i="3"/>
  <c r="R39" i="3"/>
  <c r="BX12" i="3"/>
  <c r="AH12" i="3"/>
  <c r="R12" i="3"/>
  <c r="FO51" i="3"/>
  <c r="CA51" i="3" s="1"/>
  <c r="CB51" i="3" s="1"/>
  <c r="AH47" i="3"/>
  <c r="BX47" i="3"/>
  <c r="R47" i="3"/>
  <c r="GG24" i="3"/>
  <c r="AM24" i="3"/>
  <c r="FC40" i="3"/>
  <c r="AI41" i="3"/>
  <c r="V41" i="3"/>
  <c r="X41" i="3" s="1"/>
  <c r="R22" i="3"/>
  <c r="BX22" i="3"/>
  <c r="AH22" i="3"/>
  <c r="FC11" i="3"/>
  <c r="GG20" i="3"/>
  <c r="AM20" i="3"/>
  <c r="FC41" i="3"/>
  <c r="AG30" i="3"/>
  <c r="AF30" i="3"/>
  <c r="AJ30" i="3"/>
  <c r="FY51" i="3"/>
  <c r="BW51" i="3" s="1"/>
  <c r="R40" i="3"/>
  <c r="AH40" i="3"/>
  <c r="BX40" i="3"/>
  <c r="FC47" i="3"/>
  <c r="AM38" i="3"/>
  <c r="GG38" i="3"/>
  <c r="R27" i="3"/>
  <c r="BX27" i="3"/>
  <c r="AH27" i="3"/>
  <c r="BX32" i="3"/>
  <c r="AH32" i="3"/>
  <c r="R32" i="3"/>
  <c r="AG29" i="3"/>
  <c r="AF29" i="3"/>
  <c r="AJ29" i="3"/>
  <c r="FC16" i="3"/>
  <c r="FC13" i="3"/>
  <c r="BX45" i="3"/>
  <c r="AH45" i="3"/>
  <c r="R45" i="3"/>
  <c r="FC17" i="3"/>
  <c r="GG13" i="3"/>
  <c r="EV51" i="3"/>
  <c r="FA51" i="3"/>
  <c r="EW51" i="3"/>
  <c r="BX59" i="3"/>
  <c r="AH59" i="3"/>
  <c r="R59" i="3"/>
  <c r="FC63" i="3"/>
  <c r="BX49" i="3"/>
  <c r="AH49" i="3"/>
  <c r="R49" i="3"/>
  <c r="AI48" i="3"/>
  <c r="V48" i="3"/>
  <c r="X48" i="3" s="1"/>
  <c r="R25" i="3"/>
  <c r="BX25" i="3"/>
  <c r="AH25" i="3"/>
  <c r="FC20" i="3"/>
  <c r="AF38" i="3"/>
  <c r="AJ38" i="3"/>
  <c r="AG38" i="3"/>
  <c r="CR51" i="3"/>
  <c r="AR51" i="3" s="1"/>
  <c r="FC35" i="3"/>
  <c r="DA51" i="3"/>
  <c r="AT51" i="3" s="1"/>
  <c r="AJ7" i="3"/>
  <c r="AG7" i="3"/>
  <c r="AF7" i="3"/>
  <c r="V14" i="3" l="1"/>
  <c r="X14" i="3" s="1"/>
  <c r="AG14" i="3" s="1"/>
  <c r="V17" i="3"/>
  <c r="X17" i="3" s="1"/>
  <c r="AF16" i="3"/>
  <c r="V8" i="3"/>
  <c r="X8" i="3" s="1"/>
  <c r="AF8" i="3" s="1"/>
  <c r="GG51" i="3"/>
  <c r="V60" i="3"/>
  <c r="X60" i="3" s="1"/>
  <c r="AI60" i="3"/>
  <c r="FC51" i="3"/>
  <c r="AI19" i="3"/>
  <c r="V19" i="3"/>
  <c r="X19" i="3" s="1"/>
  <c r="AG17" i="3"/>
  <c r="AJ17" i="3"/>
  <c r="AF17" i="3"/>
  <c r="V44" i="3"/>
  <c r="X44" i="3" s="1"/>
  <c r="AI44" i="3"/>
  <c r="AF41" i="3"/>
  <c r="AJ41" i="3"/>
  <c r="AG41" i="3"/>
  <c r="AG8" i="3"/>
  <c r="AI6" i="3"/>
  <c r="V6" i="3"/>
  <c r="X6" i="3" s="1"/>
  <c r="AJ9" i="3"/>
  <c r="AF9" i="3"/>
  <c r="AG9" i="3"/>
  <c r="AI37" i="3"/>
  <c r="V37" i="3"/>
  <c r="X37" i="3" s="1"/>
  <c r="V5" i="3"/>
  <c r="X5" i="3" s="1"/>
  <c r="AI5" i="3"/>
  <c r="AG24" i="3"/>
  <c r="AF24" i="3"/>
  <c r="AJ24" i="3"/>
  <c r="V46" i="3"/>
  <c r="X46" i="3" s="1"/>
  <c r="AI46" i="3"/>
  <c r="AG48" i="3"/>
  <c r="AF48" i="3"/>
  <c r="AJ48" i="3"/>
  <c r="V45" i="3"/>
  <c r="X45" i="3" s="1"/>
  <c r="AI45" i="3"/>
  <c r="AI22" i="3"/>
  <c r="V22" i="3"/>
  <c r="X22" i="3" s="1"/>
  <c r="V49" i="3"/>
  <c r="X49" i="3" s="1"/>
  <c r="AI49" i="3"/>
  <c r="AI40" i="3"/>
  <c r="V40" i="3"/>
  <c r="X40" i="3" s="1"/>
  <c r="AJ21" i="3"/>
  <c r="AG21" i="3"/>
  <c r="AF21" i="3"/>
  <c r="AG20" i="3"/>
  <c r="AF20" i="3"/>
  <c r="AJ20" i="3"/>
  <c r="AI63" i="3"/>
  <c r="V63" i="3"/>
  <c r="X63" i="3" s="1"/>
  <c r="FR51" i="3"/>
  <c r="AI12" i="3"/>
  <c r="V12" i="3"/>
  <c r="X12" i="3" s="1"/>
  <c r="V18" i="3"/>
  <c r="X18" i="3" s="1"/>
  <c r="AI18" i="3"/>
  <c r="V36" i="3"/>
  <c r="X36" i="3" s="1"/>
  <c r="AI36" i="3"/>
  <c r="V15" i="3"/>
  <c r="X15" i="3" s="1"/>
  <c r="AI15" i="3"/>
  <c r="V33" i="3"/>
  <c r="X33" i="3" s="1"/>
  <c r="AI33" i="3"/>
  <c r="AG11" i="3"/>
  <c r="AF11" i="3"/>
  <c r="AJ11" i="3"/>
  <c r="AG31" i="3"/>
  <c r="AF31" i="3"/>
  <c r="AJ31" i="3"/>
  <c r="AI26" i="3"/>
  <c r="V26" i="3"/>
  <c r="X26" i="3" s="1"/>
  <c r="AI25" i="3"/>
  <c r="V25" i="3"/>
  <c r="X25" i="3" s="1"/>
  <c r="V27" i="3"/>
  <c r="X27" i="3" s="1"/>
  <c r="AI27" i="3"/>
  <c r="V59" i="3"/>
  <c r="X59" i="3" s="1"/>
  <c r="AI59" i="3"/>
  <c r="V47" i="3"/>
  <c r="X47" i="3" s="1"/>
  <c r="AI47" i="3"/>
  <c r="V28" i="3"/>
  <c r="X28" i="3" s="1"/>
  <c r="AI28" i="3"/>
  <c r="FQ51" i="3"/>
  <c r="V64" i="3"/>
  <c r="X64" i="3" s="1"/>
  <c r="AI64" i="3"/>
  <c r="V39" i="3"/>
  <c r="X39" i="3" s="1"/>
  <c r="AI39" i="3"/>
  <c r="AI43" i="3"/>
  <c r="V43" i="3"/>
  <c r="X43" i="3" s="1"/>
  <c r="AI13" i="3"/>
  <c r="V13" i="3"/>
  <c r="X13" i="3" s="1"/>
  <c r="AI32" i="3"/>
  <c r="V32" i="3"/>
  <c r="X32" i="3" s="1"/>
  <c r="V50" i="3"/>
  <c r="X50" i="3" s="1"/>
  <c r="AI50" i="3"/>
  <c r="AJ51" i="3"/>
  <c r="AF51" i="3"/>
  <c r="AG51" i="3"/>
  <c r="AI10" i="3"/>
  <c r="V10" i="3"/>
  <c r="X10" i="3" s="1"/>
  <c r="AF35" i="3"/>
  <c r="AJ35" i="3"/>
  <c r="AG35" i="3"/>
  <c r="AJ8" i="3" l="1"/>
  <c r="AJ14" i="3"/>
  <c r="AF14" i="3"/>
  <c r="AF60" i="3"/>
  <c r="AJ60" i="3"/>
  <c r="AG60" i="3"/>
  <c r="FS51" i="3"/>
  <c r="AF44" i="3"/>
  <c r="AJ44" i="3"/>
  <c r="AG44" i="3"/>
  <c r="AJ19" i="3"/>
  <c r="AG19" i="3"/>
  <c r="AF19" i="3"/>
  <c r="AF5" i="3"/>
  <c r="AJ5" i="3"/>
  <c r="AG5" i="3"/>
  <c r="AJ13" i="3"/>
  <c r="AG13" i="3"/>
  <c r="AF13" i="3"/>
  <c r="AJ26" i="3"/>
  <c r="AF26" i="3"/>
  <c r="AG26" i="3"/>
  <c r="AJ12" i="3"/>
  <c r="AG12" i="3"/>
  <c r="AF12" i="3"/>
  <c r="AJ37" i="3"/>
  <c r="AG37" i="3"/>
  <c r="AF37" i="3"/>
  <c r="AJ10" i="3"/>
  <c r="AG10" i="3"/>
  <c r="AF10" i="3"/>
  <c r="AJ22" i="3"/>
  <c r="AG22" i="3"/>
  <c r="AF22" i="3"/>
  <c r="AG59" i="3"/>
  <c r="AF59" i="3"/>
  <c r="AJ59" i="3"/>
  <c r="AG33" i="3"/>
  <c r="AF33" i="3"/>
  <c r="AJ33" i="3"/>
  <c r="AF47" i="3"/>
  <c r="AJ47" i="3"/>
  <c r="AG47" i="3"/>
  <c r="AF18" i="3"/>
  <c r="AJ18" i="3"/>
  <c r="AG18" i="3"/>
  <c r="AF43" i="3"/>
  <c r="AJ43" i="3"/>
  <c r="AG43" i="3"/>
  <c r="AF64" i="3"/>
  <c r="AJ64" i="3"/>
  <c r="AG64" i="3"/>
  <c r="AJ46" i="3"/>
  <c r="AF46" i="3"/>
  <c r="AG46" i="3"/>
  <c r="AG15" i="3"/>
  <c r="AF15" i="3"/>
  <c r="AJ15" i="3"/>
  <c r="AJ40" i="3"/>
  <c r="AG40" i="3"/>
  <c r="AF40" i="3"/>
  <c r="AF50" i="3"/>
  <c r="AJ50" i="3"/>
  <c r="AG50" i="3"/>
  <c r="AJ39" i="3"/>
  <c r="AG39" i="3"/>
  <c r="AF39" i="3"/>
  <c r="AG28" i="3"/>
  <c r="AF28" i="3"/>
  <c r="AJ28" i="3"/>
  <c r="AF27" i="3"/>
  <c r="AJ27" i="3"/>
  <c r="AG27" i="3"/>
  <c r="AJ36" i="3"/>
  <c r="AG36" i="3"/>
  <c r="AF36" i="3"/>
  <c r="AG45" i="3"/>
  <c r="AF45" i="3"/>
  <c r="AJ45" i="3"/>
  <c r="AJ6" i="3"/>
  <c r="AF6" i="3"/>
  <c r="AG6" i="3"/>
  <c r="AJ63" i="3"/>
  <c r="AF63" i="3"/>
  <c r="AG63" i="3"/>
  <c r="AJ32" i="3"/>
  <c r="AG32" i="3"/>
  <c r="AF32" i="3"/>
  <c r="AJ25" i="3"/>
  <c r="AG25" i="3"/>
  <c r="AF25" i="3"/>
  <c r="AJ49" i="3"/>
  <c r="AF49" i="3"/>
  <c r="AG49" i="3"/>
</calcChain>
</file>

<file path=xl/sharedStrings.xml><?xml version="1.0" encoding="utf-8"?>
<sst xmlns="http://schemas.openxmlformats.org/spreadsheetml/2006/main" count="452" uniqueCount="243">
  <si>
    <t>Eika and LBA-banks 2023 figures</t>
  </si>
  <si>
    <t>Key balance sheet figures</t>
  </si>
  <si>
    <t>P&amp;L</t>
  </si>
  <si>
    <t>P&amp;L key figures</t>
  </si>
  <si>
    <t>Growth 2023 - 2022 (YoY)</t>
  </si>
  <si>
    <t>Liquidity</t>
  </si>
  <si>
    <t>Capital ratios (bank level)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</si>
  <si>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</si>
  <si>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</si>
  <si>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</si>
  <si>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</si>
  <si>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</si>
  <si>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</si>
  <si>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 2023</t>
  </si>
  <si>
    <t>External funding (31.12.2023) - maturity within</t>
  </si>
  <si>
    <t>Additional information</t>
  </si>
  <si>
    <t>Sector breakdown loan book - 2023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</si>
  <si>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</si>
  <si>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</si>
  <si>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</si>
  <si>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</si>
  <si>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</si>
  <si>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</si>
  <si>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</si>
  <si>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</si>
  <si>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</si>
  <si>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</si>
  <si>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</si>
  <si>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</si>
  <si>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</si>
  <si>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</si>
  <si>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</si>
  <si>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</si>
  <si>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</si>
  <si>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</si>
  <si>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</si>
  <si>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</si>
  <si>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</si>
  <si>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</si>
  <si>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</si>
  <si>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</si>
  <si>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</si>
  <si>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</si>
  <si>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</si>
  <si>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</si>
  <si>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</si>
  <si>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</si>
  <si>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</si>
  <si>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</si>
  <si>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</si>
  <si>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</si>
  <si>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</si>
  <si>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</si>
  <si>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</si>
  <si>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</si>
  <si>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</si>
  <si>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Market funds incl. 50% of EBK/total assets</t>
  </si>
  <si>
    <t>Liquid assets/total assets</t>
  </si>
  <si>
    <t>LCR 2023</t>
  </si>
  <si>
    <t>NSFR 2023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</si>
  <si>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</si>
  <si>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</si>
  <si>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</si>
  <si>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</si>
  <si>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</si>
  <si>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</si>
  <si>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</si>
  <si>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</si>
  <si>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</si>
  <si>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</si>
  <si>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Of which CET1</t>
  </si>
  <si>
    <t>Of which core capital</t>
  </si>
  <si>
    <t>P2G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</si>
  <si>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</si>
  <si>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</si>
  <si>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</si>
  <si>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</si>
  <si>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</si>
  <si>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</si>
  <si>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</si>
  <si>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</si>
  <si>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</t>
  </si>
  <si>
    <t>Deposits with CB and credit inst.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</si>
  <si>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</si>
  <si>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</si>
  <si>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</si>
  <si>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</si>
  <si>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</si>
  <si>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</si>
  <si>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</si>
  <si>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</si>
  <si>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</si>
  <si>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</si>
  <si>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</si>
  <si>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</si>
  <si>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</si>
  <si>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</si>
  <si>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</si>
  <si>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</si>
  <si>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</si>
  <si>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</si>
  <si>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</si>
  <si>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</si>
  <si>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</si>
  <si>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</si>
  <si>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01.01.2025 - 31.12.2025</t>
  </si>
  <si>
    <t>01.01.2026 - 31.12.2026</t>
  </si>
  <si>
    <t>01.01.2027 - 31.12.2027</t>
  </si>
  <si>
    <t>01.01.2028 - 31.12.2028</t>
  </si>
  <si>
    <t>From 01.01.2029</t>
  </si>
  <si>
    <t>Total</t>
  </si>
  <si>
    <t>External funding in % of total assets</t>
  </si>
  <si>
    <t>Auditing firm</t>
  </si>
  <si>
    <t>Employees</t>
  </si>
  <si>
    <t>Branches</t>
  </si>
  <si>
    <t>Alliance</t>
  </si>
  <si>
    <t>Rating</t>
  </si>
  <si>
    <t>Grade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</si>
  <si>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</si>
  <si>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</si>
  <si>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</si>
  <si>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</si>
  <si>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</si>
  <si>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</si>
  <si>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</si>
  <si>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2022</t>
  </si>
  <si>
    <t>RWA 2023</t>
  </si>
  <si>
    <t>Consolidated CET1 capital</t>
  </si>
  <si>
    <t>Consolidated core capital</t>
  </si>
  <si>
    <t>Consolidated capital</t>
  </si>
  <si>
    <t>Consolidated RWA</t>
  </si>
  <si>
    <t>Agriculture</t>
  </si>
  <si>
    <t>Industry</t>
  </si>
  <si>
    <t>Building and construction</t>
  </si>
  <si>
    <t>Trade and hotels</t>
  </si>
  <si>
    <t>Real estate business</t>
  </si>
  <si>
    <t>Transport</t>
  </si>
  <si>
    <t>Other</t>
  </si>
  <si>
    <t>Retail lending</t>
  </si>
  <si>
    <t>Total lending 2023</t>
  </si>
  <si>
    <t>NPL</t>
  </si>
  <si>
    <t>Doubtfull loans</t>
  </si>
  <si>
    <t>Problem loans</t>
  </si>
  <si>
    <t>Individual impairments</t>
  </si>
  <si>
    <t>Retail loans (own book)</t>
  </si>
  <si>
    <t>Corporate loans</t>
  </si>
  <si>
    <t>Gross loans (own book)</t>
  </si>
  <si>
    <t>Average Equity</t>
  </si>
  <si>
    <t>Equity 2022</t>
  </si>
  <si>
    <t>Equity 2023</t>
  </si>
  <si>
    <t>Average loans</t>
  </si>
  <si>
    <t>Gross loans 2022</t>
  </si>
  <si>
    <t>Gross loans 2023</t>
  </si>
  <si>
    <t>Transfer - average</t>
  </si>
  <si>
    <t>Transfer to CB 2022</t>
  </si>
  <si>
    <t>Transfer to CB 2023</t>
  </si>
  <si>
    <t>Average loans transferred</t>
  </si>
  <si>
    <t>Total loans incl. CB 2022</t>
  </si>
  <si>
    <t>Total loans incl. CB 2023</t>
  </si>
  <si>
    <t>Average deposits</t>
  </si>
  <si>
    <t>Deposits 2022</t>
  </si>
  <si>
    <t>Deposits 2023</t>
  </si>
  <si>
    <t>Average total assets</t>
  </si>
  <si>
    <t>Total assets 2022</t>
  </si>
  <si>
    <t>Total assets 2023</t>
  </si>
  <si>
    <t>RWA/total assets 2023</t>
  </si>
  <si>
    <t>yes</t>
  </si>
  <si>
    <t>EC (listed)</t>
  </si>
  <si>
    <t>NCR</t>
  </si>
  <si>
    <t>A-</t>
  </si>
  <si>
    <t>EC</t>
  </si>
  <si>
    <t>Aurskog Sparebank</t>
  </si>
  <si>
    <t>Eika</t>
  </si>
  <si>
    <t>Scope</t>
  </si>
  <si>
    <t>Berg Sparebank</t>
  </si>
  <si>
    <t>Bien Sparebank</t>
  </si>
  <si>
    <t>BBB+</t>
  </si>
  <si>
    <t>Stocks</t>
  </si>
  <si>
    <t>Birkenes Sparebank</t>
  </si>
  <si>
    <t>Bjugn Sparebank</t>
  </si>
  <si>
    <t>Eidsberg Sparebank</t>
  </si>
  <si>
    <t>Etnedal Sparebank</t>
  </si>
  <si>
    <t>Evje og Hornnes Sparebank</t>
  </si>
  <si>
    <t>Oslofjord Sparebank</t>
  </si>
  <si>
    <t>Gildeskål Sparebank</t>
  </si>
  <si>
    <t>Grong Sparebank</t>
  </si>
  <si>
    <t>Grue Sparebank</t>
  </si>
  <si>
    <t>Haltdalen Sparebank</t>
  </si>
  <si>
    <t>Hegra Sparebank</t>
  </si>
  <si>
    <t>Trøndelag Sparebank</t>
  </si>
  <si>
    <t>Hjartdal og Gransherad Sparebank</t>
  </si>
  <si>
    <t>Hjelmeland Sparebank</t>
  </si>
  <si>
    <t>Høland og Setskog Sparebank</t>
  </si>
  <si>
    <t>Jernbanepersonalets Sparebank</t>
  </si>
  <si>
    <t>Jæren Sparebank</t>
  </si>
  <si>
    <t>Kvinesdal Sparebank</t>
  </si>
  <si>
    <t>Romerike Sparebank</t>
  </si>
  <si>
    <t>Marker Sparebank</t>
  </si>
  <si>
    <t>Melhus Sparebank</t>
  </si>
  <si>
    <t>Odal Sparebank</t>
  </si>
  <si>
    <t>Oppdalsbanken</t>
  </si>
  <si>
    <t>Orkla Sparebank</t>
  </si>
  <si>
    <t>Rindal Sparebank</t>
  </si>
  <si>
    <t>Romsdalsbanken</t>
  </si>
  <si>
    <t>Rørosbanken Røros Sparebank</t>
  </si>
  <si>
    <t>Skagerrak Sparebank</t>
  </si>
  <si>
    <t>Skue Sparebank</t>
  </si>
  <si>
    <t>Sogn Sparebank</t>
  </si>
  <si>
    <t>Soknedal Sparebank</t>
  </si>
  <si>
    <t>Sparebanken Narvik</t>
  </si>
  <si>
    <t>Strømmen Sparebank</t>
  </si>
  <si>
    <t>Sunndal Sparebank</t>
  </si>
  <si>
    <t>Tinn Sparebank</t>
  </si>
  <si>
    <t>Totens Sparebank</t>
  </si>
  <si>
    <t>Trøgstad Sparebank</t>
  </si>
  <si>
    <t>Tysnes Sparebank</t>
  </si>
  <si>
    <t>Valdres Sparebank</t>
  </si>
  <si>
    <t>Valle Sparebank</t>
  </si>
  <si>
    <t>Vekselbanken</t>
  </si>
  <si>
    <t>RSM</t>
  </si>
  <si>
    <t>Stocks listed</t>
  </si>
  <si>
    <t>Ørskog Sparebank</t>
  </si>
  <si>
    <t>Agder Sparebank</t>
  </si>
  <si>
    <t>Eika total</t>
  </si>
  <si>
    <t>Consolidated capital ratios* = bank + Eika Boligkreditt + Eika Gruppen</t>
  </si>
  <si>
    <t>1) Deposits in the central bank booked under cash</t>
  </si>
  <si>
    <t/>
  </si>
  <si>
    <t>Merged 01.02.24 (incl. in Skagerrak numbers)</t>
  </si>
  <si>
    <t>Andebu Sparebank</t>
  </si>
  <si>
    <t>Larvikbanken Brunlanes Sparebank</t>
  </si>
  <si>
    <t>New Eika banks in 2024</t>
  </si>
  <si>
    <t>Haugesund Sparebank</t>
  </si>
  <si>
    <t>Skudenes &amp; Aakra Sparebank</t>
  </si>
  <si>
    <t>KPMG</t>
  </si>
  <si>
    <t>RSM Norge AS</t>
  </si>
  <si>
    <t xml:space="preserve">Revisorkonsult </t>
  </si>
  <si>
    <t>BDO AS</t>
  </si>
  <si>
    <t xml:space="preserve">Pricewaterhousecoopers </t>
  </si>
  <si>
    <t xml:space="preserve">Ernst &amp; Young </t>
  </si>
  <si>
    <t xml:space="preserve">Deloitte </t>
  </si>
  <si>
    <t>NM</t>
  </si>
  <si>
    <t>Pilar 2 in red according to the transition rule</t>
  </si>
  <si>
    <t>Vekselbanken - Voss Veksel og Landmandsbank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</si>
</sst>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  <numFmt numFmtId="168" formatCode="0.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0" fillId="2" borderId="0" xfId="0" applyFill="1" applyAlignment="1">
      <alignment horizontal="left"/>
    </xf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" fontId="4" fillId="2" borderId="8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8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left"/>
    </xf>
    <xf numFmtId="164" fontId="4" fillId="2" borderId="8" xfId="1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left"/>
    </xf>
    <xf numFmtId="3" fontId="4" fillId="2" borderId="8" xfId="0" applyNumberFormat="1" applyFont="1" applyFill="1" applyBorder="1" applyAlignment="1">
      <alignment horizontal="right"/>
    </xf>
    <xf numFmtId="2" fontId="0" fillId="2" borderId="0" xfId="0" applyNumberFormat="1" applyFill="1"/>
    <xf numFmtId="165" fontId="4" fillId="2" borderId="5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right"/>
    </xf>
    <xf numFmtId="164" fontId="4" fillId="2" borderId="5" xfId="1" applyNumberFormat="1" applyFont="1" applyFill="1" applyBorder="1"/>
    <xf numFmtId="10" fontId="4" fillId="2" borderId="5" xfId="1" applyNumberFormat="1" applyFont="1" applyFill="1" applyBorder="1" applyAlignment="1">
      <alignment horizontal="right"/>
    </xf>
    <xf numFmtId="0" fontId="3" fillId="0" borderId="0" xfId="0" applyFont="1"/>
    <xf numFmtId="164" fontId="9" fillId="2" borderId="6" xfId="1" applyNumberFormat="1" applyFont="1" applyFill="1" applyBorder="1" applyAlignment="1">
      <alignment horizontal="right"/>
    </xf>
    <xf numFmtId="165" fontId="4" fillId="2" borderId="5" xfId="0" applyNumberFormat="1" applyFont="1" applyFill="1" applyBorder="1"/>
    <xf numFmtId="165" fontId="4" fillId="2" borderId="9" xfId="2" applyNumberFormat="1" applyFont="1" applyFill="1" applyBorder="1" applyAlignment="1" applyProtection="1">
      <alignment horizontal="left" vertical="top"/>
    </xf>
    <xf numFmtId="3" fontId="4" fillId="2" borderId="10" xfId="1" applyNumberFormat="1" applyFont="1" applyFill="1" applyBorder="1" applyAlignment="1">
      <alignment horizontal="right"/>
    </xf>
    <xf numFmtId="3" fontId="4" fillId="2" borderId="11" xfId="1" applyNumberFormat="1" applyFont="1" applyFill="1" applyBorder="1" applyAlignment="1">
      <alignment horizontal="right"/>
    </xf>
    <xf numFmtId="3" fontId="4" fillId="2" borderId="12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3" borderId="11" xfId="1" applyNumberFormat="1" applyFont="1" applyFill="1" applyBorder="1" applyAlignment="1">
      <alignment horizontal="right"/>
    </xf>
    <xf numFmtId="167" fontId="4" fillId="3" borderId="12" xfId="1" applyNumberFormat="1" applyFont="1" applyFill="1" applyBorder="1" applyAlignment="1">
      <alignment horizontal="right"/>
    </xf>
    <xf numFmtId="10" fontId="4" fillId="2" borderId="10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4" fontId="4" fillId="2" borderId="12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9" fontId="4" fillId="2" borderId="11" xfId="1" applyFont="1" applyFill="1" applyBorder="1" applyAlignment="1">
      <alignment horizontal="right"/>
    </xf>
    <xf numFmtId="9" fontId="4" fillId="2" borderId="12" xfId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4" fillId="2" borderId="9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3" fontId="4" fillId="2" borderId="9" xfId="1" applyNumberFormat="1" applyFont="1" applyFill="1" applyBorder="1" applyAlignment="1">
      <alignment horizontal="right"/>
    </xf>
    <xf numFmtId="164" fontId="4" fillId="2" borderId="9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3" fontId="4" fillId="3" borderId="0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0" fontId="3" fillId="2" borderId="0" xfId="0" applyFont="1" applyFill="1" applyAlignment="1">
      <alignment horizontal="right"/>
    </xf>
    <xf numFmtId="167" fontId="4" fillId="2" borderId="0" xfId="0" applyNumberFormat="1" applyFont="1" applyFill="1"/>
    <xf numFmtId="10" fontId="4" fillId="2" borderId="0" xfId="1" applyNumberFormat="1" applyFont="1" applyFill="1" applyBorder="1"/>
    <xf numFmtId="164" fontId="4" fillId="2" borderId="0" xfId="1" applyNumberFormat="1" applyFont="1" applyFill="1" applyBorder="1"/>
    <xf numFmtId="164" fontId="4" fillId="2" borderId="0" xfId="0" applyNumberFormat="1" applyFont="1" applyFill="1"/>
    <xf numFmtId="1" fontId="4" fillId="2" borderId="0" xfId="0" applyNumberFormat="1" applyFont="1" applyFill="1" applyAlignment="1">
      <alignment horizontal="center"/>
    </xf>
    <xf numFmtId="168" fontId="0" fillId="2" borderId="0" xfId="0" applyNumberFormat="1" applyFill="1"/>
    <xf numFmtId="168" fontId="4" fillId="2" borderId="0" xfId="0" applyNumberFormat="1" applyFont="1" applyFill="1"/>
    <xf numFmtId="10" fontId="0" fillId="2" borderId="0" xfId="0" applyNumberFormat="1" applyFill="1"/>
    <xf numFmtId="0" fontId="4" fillId="2" borderId="0" xfId="2" applyNumberFormat="1" applyFont="1" applyFill="1" applyBorder="1" applyAlignment="1" applyProtection="1">
      <alignment horizontal="left" vertical="top"/>
    </xf>
    <xf numFmtId="0" fontId="3" fillId="2" borderId="0" xfId="0" quotePrefix="1" applyFont="1" applyFill="1"/>
    <xf numFmtId="165" fontId="6" fillId="2" borderId="0" xfId="2" applyNumberFormat="1" applyFont="1" applyFill="1" applyBorder="1" applyAlignment="1" applyProtection="1">
      <alignment horizontal="left" vertical="top"/>
    </xf>
    <xf numFmtId="167" fontId="4" fillId="2" borderId="0" xfId="0" applyNumberFormat="1" applyFont="1" applyFill="1" applyAlignment="1">
      <alignment horizontal="right"/>
    </xf>
    <xf numFmtId="165" fontId="4" fillId="2" borderId="8" xfId="2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left"/>
    </xf>
    <xf numFmtId="164" fontId="9" fillId="2" borderId="8" xfId="1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center"/>
    </xf>
    <xf numFmtId="3" fontId="0" fillId="0" borderId="0" xfId="0" applyNumberFormat="1"/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CD06-1FAB-4216-9033-43DD352CDC4F}">
  <dimension ref="A1:HI1680"/>
  <sheetViews>
    <sheetView tabSelected="1" workbookViewId="0">
      <selection activeCell="N12" sqref="N12"/>
    </sheetView>
  </sheetViews>
  <sheetFormatPr baseColWidth="10" defaultColWidth="10.25" defaultRowHeight="14.25" x14ac:dyDescent="0.2"/>
  <cols>
    <col min="1" max="1" width="4.25" customWidth="1"/>
    <col min="2" max="2" width="29.125" bestFit="1" customWidth="1"/>
    <col min="3" max="9" width="8.375" customWidth="1"/>
    <col min="10" max="10" width="4.125" customWidth="1"/>
    <col min="11" max="14" width="8.375" customWidth="1"/>
    <col min="15" max="15" width="10" customWidth="1"/>
    <col min="16" max="16" width="10.375" customWidth="1"/>
    <col min="17" max="17" width="9.625" customWidth="1"/>
    <col min="18" max="20" width="8.375" customWidth="1"/>
    <col min="21" max="21" width="10" customWidth="1"/>
    <col min="23" max="24" width="10" customWidth="1"/>
    <col min="25" max="25" width="4.125" customWidth="1"/>
    <col min="26" max="29" width="9.375" customWidth="1"/>
    <col min="30" max="31" width="9.5" customWidth="1"/>
    <col min="32" max="36" width="10" customWidth="1"/>
    <col min="37" max="37" width="4.125" style="1" customWidth="1"/>
    <col min="38" max="40" width="10" style="1" customWidth="1"/>
    <col min="41" max="41" width="4.125" style="1" customWidth="1"/>
    <col min="42" max="43" width="10" style="1" customWidth="1"/>
    <col min="44" max="44" width="14.875" style="1" customWidth="1"/>
    <col min="45" max="45" width="12.5" style="1" customWidth="1"/>
    <col min="46" max="48" width="10" style="1" customWidth="1"/>
    <col min="49" max="49" width="3.5" style="1" customWidth="1"/>
    <col min="50" max="54" width="8.625" style="1" customWidth="1"/>
    <col min="55" max="55" width="4.125" style="1" customWidth="1"/>
    <col min="56" max="58" width="10" style="1" customWidth="1"/>
    <col min="59" max="59" width="4" style="1" customWidth="1"/>
    <col min="60" max="64" width="10" style="1" customWidth="1"/>
    <col min="65" max="65" width="4.25" style="1" customWidth="1"/>
    <col min="66" max="67" width="10" style="1" customWidth="1"/>
    <col min="68" max="68" width="4.125" style="1" customWidth="1"/>
    <col min="69" max="70" width="10" style="1" customWidth="1"/>
    <col min="71" max="71" width="4.125" style="1" customWidth="1"/>
    <col min="72" max="73" width="10" style="1" customWidth="1"/>
    <col min="74" max="74" width="4.125" style="1" customWidth="1"/>
    <col min="75" max="77" width="10" style="1" customWidth="1"/>
    <col min="78" max="78" width="10.375" style="1" customWidth="1"/>
    <col min="79" max="80" width="10" style="1" customWidth="1"/>
    <col min="81" max="81" width="4.125" style="1" customWidth="1"/>
    <col min="82" max="82" width="9.375" style="1" customWidth="1"/>
    <col min="83" max="83" width="10.25" style="1" customWidth="1"/>
    <col min="84" max="84" width="10.375" style="1" customWidth="1"/>
    <col min="85" max="90" width="9.375" style="1" customWidth="1"/>
    <col min="91" max="91" width="9.625" style="1" customWidth="1"/>
    <col min="92" max="105" width="9.375" style="1" customWidth="1"/>
    <col min="106" max="106" width="4.25" style="1" customWidth="1"/>
    <col min="107" max="107" width="9.375" style="1" customWidth="1"/>
    <col min="108" max="108" width="4.25" style="1" customWidth="1"/>
    <col min="117" max="117" width="4.25" style="1" customWidth="1"/>
    <col min="118" max="118" width="22.625" style="1" customWidth="1"/>
    <col min="119" max="119" width="10" customWidth="1"/>
    <col min="120" max="126" width="9.375" customWidth="1"/>
    <col min="127" max="127" width="4.75" style="104" customWidth="1"/>
    <col min="128" max="130" width="9" customWidth="1"/>
    <col min="131" max="131" width="4.25" customWidth="1"/>
    <col min="132" max="132" width="9.375" customWidth="1"/>
    <col min="135" max="135" width="4.25" customWidth="1"/>
    <col min="136" max="139" width="10.375" customWidth="1"/>
    <col min="140" max="140" width="4.25" customWidth="1"/>
    <col min="141" max="149" width="10.5" customWidth="1"/>
    <col min="150" max="150" width="4.125" customWidth="1"/>
    <col min="151" max="159" width="10.5" customWidth="1"/>
    <col min="160" max="160" width="4.125" customWidth="1"/>
    <col min="161" max="162" width="9" customWidth="1"/>
    <col min="164" max="164" width="4.125" style="1" customWidth="1"/>
    <col min="165" max="166" width="9.25" customWidth="1"/>
    <col min="168" max="168" width="4.125" style="1" customWidth="1"/>
    <col min="169" max="171" width="10.25" style="1"/>
    <col min="172" max="172" width="4.125" style="1" customWidth="1"/>
    <col min="173" max="175" width="10.25" style="1"/>
    <col min="176" max="176" width="4.125" customWidth="1"/>
    <col min="177" max="177" width="9.375" customWidth="1"/>
    <col min="180" max="180" width="4.125" style="1" customWidth="1"/>
    <col min="181" max="183" width="9" customWidth="1"/>
    <col min="184" max="184" width="4.125" style="1" customWidth="1"/>
    <col min="185" max="187" width="8.375" customWidth="1"/>
    <col min="188" max="188" width="4.125" style="1" customWidth="1"/>
    <col min="189" max="189" width="9" customWidth="1"/>
    <col min="190" max="191" width="7.75" style="1" customWidth="1"/>
    <col min="192" max="192" width="4.125" style="1" customWidth="1"/>
    <col min="193" max="194" width="9" customWidth="1"/>
    <col min="195" max="195" width="8.375" customWidth="1"/>
    <col min="196" max="196" width="4.125" customWidth="1"/>
    <col min="197" max="197" width="9" customWidth="1"/>
    <col min="198" max="199" width="9.875" customWidth="1"/>
    <col min="200" max="200" width="4.125" customWidth="1"/>
    <col min="217" max="217" width="10.25" style="1"/>
  </cols>
  <sheetData>
    <row r="1" spans="1:203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X1" s="5"/>
      <c r="AY1" s="5"/>
      <c r="BN1" s="6"/>
      <c r="CJ1" s="7"/>
      <c r="DE1" s="5"/>
      <c r="DF1" s="1"/>
      <c r="DG1" s="1"/>
      <c r="DH1" s="1"/>
      <c r="DI1" s="1"/>
      <c r="DJ1" s="1"/>
      <c r="DK1" s="1"/>
      <c r="DL1" s="1"/>
      <c r="DN1" s="5"/>
      <c r="DO1" s="1"/>
      <c r="DP1" s="1"/>
      <c r="DQ1" s="1"/>
      <c r="DR1" s="1"/>
      <c r="DS1" s="1"/>
      <c r="DT1" s="1"/>
      <c r="DU1" s="1"/>
      <c r="DV1" s="1"/>
      <c r="DW1" s="8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I1" s="1"/>
      <c r="FJ1" s="1"/>
      <c r="FK1" s="1"/>
      <c r="FT1" s="1"/>
      <c r="FU1" s="1"/>
      <c r="FV1" s="1"/>
      <c r="FW1" s="1"/>
      <c r="FY1" s="1"/>
      <c r="FZ1" s="1"/>
      <c r="GA1" s="1"/>
      <c r="GC1" s="1"/>
      <c r="GD1" s="1"/>
      <c r="GE1" s="1"/>
      <c r="GG1" s="1"/>
      <c r="GK1" s="1"/>
      <c r="GL1" s="1"/>
      <c r="GM1" s="1"/>
      <c r="GN1" s="1"/>
      <c r="GO1" s="1"/>
      <c r="GP1" s="1"/>
      <c r="GQ1" s="1"/>
      <c r="GR1" s="1"/>
      <c r="GS1" s="1"/>
      <c r="GT1" s="1"/>
    </row>
    <row r="2" spans="1:203" ht="15.75" x14ac:dyDescent="0.25">
      <c r="A2" s="1"/>
      <c r="B2" s="2"/>
      <c r="C2" s="9"/>
      <c r="D2" s="9"/>
      <c r="E2" s="10"/>
      <c r="F2" s="10"/>
      <c r="G2" s="10"/>
      <c r="H2" s="10"/>
      <c r="I2" s="10"/>
      <c r="J2" s="10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1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"/>
      <c r="DP2" s="1"/>
      <c r="DQ2" s="1"/>
      <c r="DR2" s="1"/>
      <c r="DS2" s="1"/>
      <c r="DT2" s="1"/>
      <c r="DU2" s="1"/>
      <c r="DV2" s="1"/>
      <c r="DW2" s="8"/>
      <c r="DX2" s="5"/>
      <c r="DY2" s="1"/>
      <c r="DZ2" s="1"/>
      <c r="EA2" s="1"/>
      <c r="EB2" s="5"/>
      <c r="EC2" s="1"/>
      <c r="ED2" s="1"/>
      <c r="EE2" s="1"/>
      <c r="EF2" s="5"/>
      <c r="EG2" s="1"/>
      <c r="EH2" s="1"/>
      <c r="EI2" s="1"/>
      <c r="EJ2" s="1"/>
      <c r="EK2" s="5"/>
      <c r="EL2" s="10"/>
      <c r="EM2" s="10"/>
      <c r="EN2" s="10"/>
      <c r="EO2" s="10"/>
      <c r="EP2" s="10"/>
      <c r="EQ2" s="10"/>
      <c r="ER2" s="1"/>
      <c r="ES2" s="1"/>
      <c r="ET2" s="1"/>
      <c r="EU2" s="5"/>
      <c r="EV2" s="1"/>
      <c r="EW2" s="1"/>
      <c r="EX2" s="1"/>
      <c r="EY2" s="1"/>
      <c r="EZ2" s="1"/>
      <c r="FA2" s="1"/>
      <c r="FB2" s="1"/>
      <c r="FC2" s="1"/>
      <c r="FD2" s="1"/>
      <c r="FE2" s="5"/>
      <c r="FF2" s="1"/>
      <c r="FG2" s="1"/>
      <c r="FI2" s="5"/>
      <c r="FJ2" s="1"/>
      <c r="FK2" s="1"/>
      <c r="FM2" s="5"/>
      <c r="FQ2" s="5"/>
      <c r="FT2" s="1"/>
      <c r="FU2" s="5"/>
      <c r="FV2" s="1"/>
      <c r="FW2" s="1"/>
      <c r="FY2" s="5"/>
      <c r="FZ2" s="1"/>
      <c r="GA2" s="1"/>
      <c r="GC2" s="5"/>
      <c r="GD2" s="1"/>
      <c r="GE2" s="1"/>
      <c r="GG2" s="5"/>
      <c r="GK2" s="5"/>
      <c r="GL2" s="1"/>
      <c r="GM2" s="1"/>
      <c r="GN2" s="1"/>
      <c r="GO2" s="5"/>
      <c r="GP2" s="1"/>
      <c r="GQ2" s="1"/>
      <c r="GR2" s="1"/>
      <c r="GS2" s="5"/>
      <c r="GT2" s="1"/>
    </row>
    <row r="3" spans="1:203" x14ac:dyDescent="0.2">
      <c r="A3" s="1"/>
      <c r="B3" s="1"/>
      <c r="C3" s="10" t="s">
        <v>1</v>
      </c>
      <c r="D3" s="10"/>
      <c r="E3" s="10"/>
      <c r="F3" s="10"/>
      <c r="G3" s="10"/>
      <c r="H3" s="10"/>
      <c r="I3" s="10"/>
      <c r="J3" s="10"/>
      <c r="K3" s="10" t="s">
        <v>2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 t="s">
        <v>3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 t="s">
        <v>4</v>
      </c>
      <c r="AM3" s="10"/>
      <c r="AN3" s="10"/>
      <c r="AO3" s="10"/>
      <c r="AP3" s="10" t="s">
        <v>5</v>
      </c>
      <c r="AQ3" s="10"/>
      <c r="AR3" s="10"/>
      <c r="AS3" s="10"/>
      <c r="AT3" s="10"/>
      <c r="AU3" s="10"/>
      <c r="AV3" s="10"/>
      <c r="AW3" s="10"/>
      <c r="AX3" s="10" t="s">
        <v>6</v>
      </c>
      <c r="AY3" s="10"/>
      <c r="AZ3" s="10"/>
      <c r="BA3" s="10"/>
      <c r="BB3" s="10"/>
      <c r="BC3" s="10"/>
      <c r="BD3" s="10" t="s">
        <v>7</v>
      </c>
      <c r="BE3" s="10"/>
      <c r="BF3" s="10"/>
      <c r="BG3" s="10"/>
      <c r="BH3" s="10" t="s">
        <v>8</v>
      </c>
      <c r="BI3" s="10"/>
      <c r="BJ3" s="10"/>
      <c r="BK3" s="10"/>
      <c r="BL3" s="10"/>
      <c r="BM3" s="10"/>
      <c r="BN3" s="10" t="s">
        <v>9</v>
      </c>
      <c r="BO3" s="10"/>
      <c r="BP3" s="10"/>
      <c r="BQ3" s="10" t="s">
        <v>10</v>
      </c>
      <c r="BR3" s="10"/>
      <c r="BS3" s="10"/>
      <c r="BT3" s="10" t="s">
        <v>11</v>
      </c>
      <c r="BU3" s="10"/>
      <c r="BV3" s="10"/>
      <c r="BW3" s="10" t="s">
        <v>12</v>
      </c>
      <c r="BX3" s="10"/>
      <c r="BY3" s="10"/>
      <c r="BZ3" s="11"/>
      <c r="CA3" s="10"/>
      <c r="CB3" s="10"/>
      <c r="CC3" s="10"/>
      <c r="CD3" s="10" t="s">
        <v>13</v>
      </c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 t="s">
        <v>14</v>
      </c>
      <c r="DF3" s="10"/>
      <c r="DG3" s="10"/>
      <c r="DH3" s="10"/>
      <c r="DI3" s="10"/>
      <c r="DJ3" s="10"/>
      <c r="DK3" s="10"/>
      <c r="DL3" s="10"/>
      <c r="DM3" s="10"/>
      <c r="DN3" s="10" t="s">
        <v>15</v>
      </c>
      <c r="DO3" s="1"/>
      <c r="DP3" s="1"/>
      <c r="DQ3" s="1"/>
      <c r="DR3" s="1"/>
      <c r="DS3" s="1"/>
      <c r="DT3" s="1"/>
      <c r="DU3" s="1"/>
      <c r="DV3" s="1"/>
      <c r="DW3" s="8"/>
      <c r="DX3" s="1"/>
      <c r="DY3" s="1"/>
      <c r="DZ3" s="1"/>
      <c r="EA3" s="1"/>
      <c r="EB3" s="5"/>
      <c r="EC3" s="1"/>
      <c r="ED3" s="1"/>
      <c r="EE3" s="1"/>
      <c r="EF3" s="1"/>
      <c r="EG3" s="1"/>
      <c r="EH3" s="1"/>
      <c r="EI3" s="1"/>
      <c r="EJ3" s="1"/>
      <c r="EK3" s="10" t="s">
        <v>16</v>
      </c>
      <c r="EL3" s="10"/>
      <c r="EM3" s="10"/>
      <c r="EN3" s="10"/>
      <c r="EO3" s="10"/>
      <c r="EP3" s="10"/>
      <c r="EQ3" s="10"/>
      <c r="ER3" s="1"/>
      <c r="ES3" s="1"/>
      <c r="ET3" s="1"/>
      <c r="EU3" s="10" t="s">
        <v>16</v>
      </c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I3" s="1"/>
      <c r="FJ3" s="1"/>
      <c r="FK3" s="1"/>
      <c r="FT3" s="1"/>
      <c r="FU3" s="1"/>
      <c r="FV3" s="1"/>
      <c r="FW3" s="1"/>
      <c r="FY3" s="1"/>
      <c r="FZ3" s="1"/>
      <c r="GA3" s="1"/>
      <c r="GC3" s="1"/>
      <c r="GD3" s="1"/>
      <c r="GE3" s="1"/>
      <c r="GG3" s="1"/>
      <c r="GK3" s="1"/>
      <c r="GL3" s="1"/>
      <c r="GM3" s="1"/>
      <c r="GN3" s="1"/>
      <c r="GO3" s="1"/>
      <c r="GP3" s="1"/>
      <c r="GQ3" s="1"/>
      <c r="GR3" s="1"/>
      <c r="GS3" s="1"/>
      <c r="GT3" s="1"/>
    </row>
    <row r="4" spans="1:203" ht="39" customHeight="1" x14ac:dyDescent="0.2">
      <c r="A4" s="1"/>
      <c r="B4" s="12" t="s">
        <v>17</v>
      </c>
      <c r="C4" s="13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 t="s">
        <v>23</v>
      </c>
      <c r="I4" s="15" t="s">
        <v>24</v>
      </c>
      <c r="J4" s="16"/>
      <c r="K4" s="13" t="s">
        <v>25</v>
      </c>
      <c r="L4" s="14" t="s">
        <v>26</v>
      </c>
      <c r="M4" s="14" t="s">
        <v>27</v>
      </c>
      <c r="N4" s="17" t="s">
        <v>28</v>
      </c>
      <c r="O4" s="14" t="s">
        <v>29</v>
      </c>
      <c r="P4" s="17" t="s">
        <v>30</v>
      </c>
      <c r="Q4" s="14" t="s">
        <v>31</v>
      </c>
      <c r="R4" s="17" t="s">
        <v>32</v>
      </c>
      <c r="S4" s="14" t="s">
        <v>33</v>
      </c>
      <c r="T4" s="14" t="s">
        <v>34</v>
      </c>
      <c r="U4" s="14" t="s">
        <v>35</v>
      </c>
      <c r="V4" s="17" t="s">
        <v>36</v>
      </c>
      <c r="W4" s="14" t="s">
        <v>37</v>
      </c>
      <c r="X4" s="18" t="s">
        <v>38</v>
      </c>
      <c r="Y4" s="19"/>
      <c r="Z4" s="13" t="s">
        <v>39</v>
      </c>
      <c r="AA4" s="14" t="s">
        <v>40</v>
      </c>
      <c r="AB4" s="14" t="s">
        <v>41</v>
      </c>
      <c r="AC4" s="14" t="s">
        <v>42</v>
      </c>
      <c r="AD4" s="14" t="s">
        <v>43</v>
      </c>
      <c r="AE4" s="14" t="s">
        <v>44</v>
      </c>
      <c r="AF4" s="14" t="s">
        <v>45</v>
      </c>
      <c r="AG4" s="14" t="s">
        <v>46</v>
      </c>
      <c r="AH4" s="14" t="s">
        <v>47</v>
      </c>
      <c r="AI4" s="14" t="s">
        <v>48</v>
      </c>
      <c r="AJ4" s="15" t="s">
        <v>49</v>
      </c>
      <c r="AK4" s="20"/>
      <c r="AL4" s="13" t="s">
        <v>50</v>
      </c>
      <c r="AM4" s="14" t="s">
        <v>51</v>
      </c>
      <c r="AN4" s="15" t="s">
        <v>52</v>
      </c>
      <c r="AO4" s="19"/>
      <c r="AP4" s="21" t="s">
        <v>53</v>
      </c>
      <c r="AQ4" s="15" t="s">
        <v>54</v>
      </c>
      <c r="AR4" s="15" t="s">
        <v>55</v>
      </c>
      <c r="AS4" s="15" t="s">
        <v>56</v>
      </c>
      <c r="AT4" s="15" t="s">
        <v>57</v>
      </c>
      <c r="AU4" s="21" t="s">
        <v>58</v>
      </c>
      <c r="AV4" s="21" t="s">
        <v>59</v>
      </c>
      <c r="AW4" s="20"/>
      <c r="AX4" s="13" t="s">
        <v>60</v>
      </c>
      <c r="AY4" s="14" t="s">
        <v>61</v>
      </c>
      <c r="AZ4" s="14" t="s">
        <v>62</v>
      </c>
      <c r="BA4" s="14" t="s">
        <v>63</v>
      </c>
      <c r="BB4" s="15" t="s">
        <v>64</v>
      </c>
      <c r="BC4" s="19"/>
      <c r="BD4" s="13" t="s">
        <v>65</v>
      </c>
      <c r="BE4" s="14" t="s">
        <v>66</v>
      </c>
      <c r="BF4" s="15" t="s">
        <v>67</v>
      </c>
      <c r="BG4" s="19"/>
      <c r="BH4" s="13" t="s">
        <v>68</v>
      </c>
      <c r="BI4" s="15" t="s">
        <v>69</v>
      </c>
      <c r="BJ4" s="21" t="s">
        <v>70</v>
      </c>
      <c r="BK4" s="21" t="s">
        <v>71</v>
      </c>
      <c r="BL4" s="21" t="s">
        <v>72</v>
      </c>
      <c r="BM4" s="20"/>
      <c r="BN4" s="15" t="s">
        <v>73</v>
      </c>
      <c r="BO4" s="15" t="s">
        <v>74</v>
      </c>
      <c r="BP4" s="20"/>
      <c r="BQ4" s="15" t="s">
        <v>73</v>
      </c>
      <c r="BR4" s="15" t="s">
        <v>74</v>
      </c>
      <c r="BS4" s="20"/>
      <c r="BT4" s="15" t="s">
        <v>73</v>
      </c>
      <c r="BU4" s="15" t="s">
        <v>74</v>
      </c>
      <c r="BV4" s="20"/>
      <c r="BW4" s="21" t="s">
        <v>75</v>
      </c>
      <c r="BX4" s="15" t="s">
        <v>76</v>
      </c>
      <c r="BY4" s="15" t="s">
        <v>77</v>
      </c>
      <c r="BZ4" s="21" t="s">
        <v>78</v>
      </c>
      <c r="CA4" s="15" t="s">
        <v>79</v>
      </c>
      <c r="CB4" s="15" t="s">
        <v>80</v>
      </c>
      <c r="CC4" s="19"/>
      <c r="CD4" s="13" t="s">
        <v>81</v>
      </c>
      <c r="CE4" s="14" t="s">
        <v>82</v>
      </c>
      <c r="CF4" s="17" t="s">
        <v>83</v>
      </c>
      <c r="CG4" s="14" t="s">
        <v>84</v>
      </c>
      <c r="CH4" s="14" t="s">
        <v>85</v>
      </c>
      <c r="CI4" s="14" t="s">
        <v>86</v>
      </c>
      <c r="CJ4" s="17" t="s">
        <v>87</v>
      </c>
      <c r="CK4" s="14" t="s">
        <v>88</v>
      </c>
      <c r="CL4" s="23" t="s">
        <v>89</v>
      </c>
      <c r="CM4" s="17" t="s">
        <v>90</v>
      </c>
      <c r="CN4" s="14" t="s">
        <v>91</v>
      </c>
      <c r="CO4" s="14" t="s">
        <v>92</v>
      </c>
      <c r="CP4" s="14" t="s">
        <v>93</v>
      </c>
      <c r="CQ4" s="14" t="s">
        <v>94</v>
      </c>
      <c r="CR4" s="17" t="s">
        <v>18</v>
      </c>
      <c r="CS4" s="14" t="s">
        <v>95</v>
      </c>
      <c r="CT4" s="14" t="s">
        <v>96</v>
      </c>
      <c r="CU4" s="17" t="s">
        <v>97</v>
      </c>
      <c r="CV4" s="14" t="s">
        <v>98</v>
      </c>
      <c r="CW4" s="14" t="s">
        <v>99</v>
      </c>
      <c r="CX4" s="17" t="s">
        <v>100</v>
      </c>
      <c r="CY4" s="14" t="s">
        <v>101</v>
      </c>
      <c r="CZ4" s="14" t="s">
        <v>102</v>
      </c>
      <c r="DA4" s="15" t="s">
        <v>103</v>
      </c>
      <c r="DB4" s="19"/>
      <c r="DC4" s="22" t="s">
        <v>104</v>
      </c>
      <c r="DD4" s="19"/>
      <c r="DE4" s="24">
        <v>45657</v>
      </c>
      <c r="DF4" s="21" t="s">
        <v>105</v>
      </c>
      <c r="DG4" s="21" t="s">
        <v>106</v>
      </c>
      <c r="DH4" s="21" t="s">
        <v>107</v>
      </c>
      <c r="DI4" s="21" t="s">
        <v>108</v>
      </c>
      <c r="DJ4" s="21" t="s">
        <v>109</v>
      </c>
      <c r="DK4" s="15" t="s">
        <v>110</v>
      </c>
      <c r="DL4" s="15" t="s">
        <v>111</v>
      </c>
      <c r="DM4" s="19"/>
      <c r="DN4" s="21" t="s">
        <v>112</v>
      </c>
      <c r="DO4" s="25" t="s">
        <v>113</v>
      </c>
      <c r="DP4" s="21" t="s">
        <v>114</v>
      </c>
      <c r="DQ4" s="13" t="s">
        <v>115</v>
      </c>
      <c r="DR4" s="13" t="s">
        <v>116</v>
      </c>
      <c r="DS4" s="15" t="s">
        <v>117</v>
      </c>
      <c r="DT4" s="15" t="s">
        <v>118</v>
      </c>
      <c r="DU4" s="21" t="s">
        <v>119</v>
      </c>
      <c r="DV4" s="21" t="s">
        <v>120</v>
      </c>
      <c r="DW4" s="26"/>
      <c r="DX4" s="21" t="s">
        <v>121</v>
      </c>
      <c r="DY4" s="21" t="s">
        <v>122</v>
      </c>
      <c r="DZ4" s="21" t="s">
        <v>123</v>
      </c>
      <c r="EA4" s="19"/>
      <c r="EB4" s="21" t="s">
        <v>124</v>
      </c>
      <c r="EC4" s="21" t="s">
        <v>125</v>
      </c>
      <c r="ED4" s="21" t="s">
        <v>126</v>
      </c>
      <c r="EE4" s="19"/>
      <c r="EF4" s="21" t="s">
        <v>127</v>
      </c>
      <c r="EG4" s="14" t="s">
        <v>128</v>
      </c>
      <c r="EH4" s="15" t="s">
        <v>129</v>
      </c>
      <c r="EI4" s="15" t="s">
        <v>130</v>
      </c>
      <c r="EJ4" s="19"/>
      <c r="EK4" s="13" t="s">
        <v>131</v>
      </c>
      <c r="EL4" s="14" t="s">
        <v>132</v>
      </c>
      <c r="EM4" s="14" t="s">
        <v>133</v>
      </c>
      <c r="EN4" s="14" t="s">
        <v>134</v>
      </c>
      <c r="EO4" s="14" t="s">
        <v>135</v>
      </c>
      <c r="EP4" s="14" t="s">
        <v>136</v>
      </c>
      <c r="EQ4" s="14" t="s">
        <v>137</v>
      </c>
      <c r="ER4" s="15" t="s">
        <v>138</v>
      </c>
      <c r="ES4" s="15" t="s">
        <v>139</v>
      </c>
      <c r="ET4" s="19"/>
      <c r="EU4" s="13" t="s">
        <v>131</v>
      </c>
      <c r="EV4" s="14" t="s">
        <v>132</v>
      </c>
      <c r="EW4" s="14" t="s">
        <v>133</v>
      </c>
      <c r="EX4" s="14" t="s">
        <v>134</v>
      </c>
      <c r="EY4" s="14" t="s">
        <v>135</v>
      </c>
      <c r="EZ4" s="14" t="s">
        <v>136</v>
      </c>
      <c r="FA4" s="14" t="s">
        <v>137</v>
      </c>
      <c r="FB4" s="15" t="s">
        <v>138</v>
      </c>
      <c r="FC4" s="15" t="s">
        <v>139</v>
      </c>
      <c r="FD4" s="19"/>
      <c r="FE4" s="21" t="s">
        <v>140</v>
      </c>
      <c r="FF4" s="21" t="s">
        <v>141</v>
      </c>
      <c r="FG4" s="21" t="s">
        <v>142</v>
      </c>
      <c r="FI4" s="21" t="s">
        <v>143</v>
      </c>
      <c r="FJ4" s="13" t="s">
        <v>85</v>
      </c>
      <c r="FK4" s="15" t="s">
        <v>86</v>
      </c>
      <c r="FM4" s="21" t="s">
        <v>144</v>
      </c>
      <c r="FN4" s="21" t="s">
        <v>145</v>
      </c>
      <c r="FO4" s="15" t="s">
        <v>146</v>
      </c>
      <c r="FQ4" s="21" t="s">
        <v>144</v>
      </c>
      <c r="FR4" s="21" t="s">
        <v>145</v>
      </c>
      <c r="FS4" s="15" t="s">
        <v>146</v>
      </c>
      <c r="FT4" s="19"/>
      <c r="FU4" s="21" t="s">
        <v>147</v>
      </c>
      <c r="FV4" s="21" t="s">
        <v>148</v>
      </c>
      <c r="FW4" s="21" t="s">
        <v>149</v>
      </c>
      <c r="FY4" s="21" t="s">
        <v>150</v>
      </c>
      <c r="FZ4" s="15" t="s">
        <v>151</v>
      </c>
      <c r="GA4" s="15" t="s">
        <v>152</v>
      </c>
      <c r="GC4" s="21" t="s">
        <v>153</v>
      </c>
      <c r="GD4" s="15" t="s">
        <v>154</v>
      </c>
      <c r="GE4" s="21" t="s">
        <v>155</v>
      </c>
      <c r="GG4" s="21" t="s">
        <v>156</v>
      </c>
      <c r="GH4" s="21" t="s">
        <v>157</v>
      </c>
      <c r="GI4" s="21" t="s">
        <v>158</v>
      </c>
      <c r="GK4" s="21" t="s">
        <v>159</v>
      </c>
      <c r="GL4" s="21" t="s">
        <v>160</v>
      </c>
      <c r="GM4" s="21" t="s">
        <v>161</v>
      </c>
      <c r="GN4" s="19"/>
      <c r="GO4" s="21" t="s">
        <v>162</v>
      </c>
      <c r="GP4" s="21" t="s">
        <v>163</v>
      </c>
      <c r="GQ4" s="21" t="s">
        <v>164</v>
      </c>
      <c r="GR4" s="19"/>
      <c r="GS4" s="21" t="s">
        <v>165</v>
      </c>
      <c r="GT4" s="1"/>
    </row>
    <row r="5" spans="1:203" x14ac:dyDescent="0.2">
      <c r="A5" s="1"/>
      <c r="B5" s="45" t="s">
        <v>222</v>
      </c>
      <c r="C5" s="27">
        <v>7495.2209999999995</v>
      </c>
      <c r="D5" s="28">
        <v>7319.0064999999995</v>
      </c>
      <c r="E5" s="28">
        <v>6101.3010000000004</v>
      </c>
      <c r="F5" s="28">
        <v>2743.93</v>
      </c>
      <c r="G5" s="28">
        <v>5330.0590000000002</v>
      </c>
      <c r="H5" s="28">
        <f t="shared" ref="H5:H50" si="0">C5+F5</f>
        <v>10239.151</v>
      </c>
      <c r="I5" s="29">
        <f t="shared" ref="I5:I50" si="1">E5+F5</f>
        <v>8845.2309999999998</v>
      </c>
      <c r="J5" s="28"/>
      <c r="K5" s="30">
        <v>174.02799999999999</v>
      </c>
      <c r="L5" s="31">
        <v>49.241</v>
      </c>
      <c r="M5" s="31">
        <v>0.64100000000000001</v>
      </c>
      <c r="N5" s="32">
        <f t="shared" ref="N5:N51" si="2">K5+L5+M5</f>
        <v>223.91</v>
      </c>
      <c r="O5" s="31">
        <v>108.82299999999999</v>
      </c>
      <c r="P5" s="32">
        <f t="shared" ref="P5:P51" si="3">N5-O5</f>
        <v>115.087</v>
      </c>
      <c r="Q5" s="31">
        <v>1.421</v>
      </c>
      <c r="R5" s="32">
        <f t="shared" ref="R5:R51" si="4">P5-Q5</f>
        <v>113.666</v>
      </c>
      <c r="S5" s="31">
        <v>11.324</v>
      </c>
      <c r="T5" s="31">
        <v>5.5090000000000003</v>
      </c>
      <c r="U5" s="31">
        <v>-8.2799999999999994</v>
      </c>
      <c r="V5" s="32">
        <f t="shared" ref="V5:V51" si="5">R5+S5+T5+U5</f>
        <v>122.21899999999999</v>
      </c>
      <c r="W5" s="31">
        <v>27.300999999999998</v>
      </c>
      <c r="X5" s="33">
        <f t="shared" ref="X5:X51" si="6">V5-W5</f>
        <v>94.917999999999992</v>
      </c>
      <c r="Y5" s="31"/>
      <c r="Z5" s="34">
        <f t="shared" ref="Z5:Z50" si="7">K5/D5</f>
        <v>2.3777544124328896E-2</v>
      </c>
      <c r="AA5" s="35">
        <f t="shared" ref="AA5:AA50" si="8">L5/D5</f>
        <v>6.7278256960148896E-3</v>
      </c>
      <c r="AB5" s="6">
        <f t="shared" ref="AB5:AB50" si="9">O5/(N5+S5+T5)</f>
        <v>0.45202975787457994</v>
      </c>
      <c r="AC5" s="6">
        <f t="shared" ref="AC5:AC50" si="10">O5/(N5+S5)</f>
        <v>0.46261594837480974</v>
      </c>
      <c r="AD5" s="6">
        <f t="shared" ref="AD5:AD50" si="11">O5/N5</f>
        <v>0.48601223705953284</v>
      </c>
      <c r="AE5" s="35">
        <f t="shared" ref="AE5:AE50" si="12">O5/D5</f>
        <v>1.4868548074113612E-2</v>
      </c>
      <c r="AF5" s="35">
        <f t="shared" ref="AF5:AF50" si="13">X5/D5</f>
        <v>1.2968700055123602E-2</v>
      </c>
      <c r="AG5" s="35">
        <f>X5/EB5</f>
        <v>2.9438665518290535E-2</v>
      </c>
      <c r="AH5" s="35">
        <f>(P5+S5+T5)/EB5</f>
        <v>4.0914776493108665E-2</v>
      </c>
      <c r="AI5" s="35">
        <f>R5/EB5</f>
        <v>3.5253327659685328E-2</v>
      </c>
      <c r="AJ5" s="36">
        <f>X5/FU5</f>
        <v>0.10286772029187649</v>
      </c>
      <c r="AK5" s="37"/>
      <c r="AL5" s="38">
        <f t="shared" ref="AL5:AL50" si="14">(GA5-FZ5)/FZ5</f>
        <v>3.2614172196885428E-2</v>
      </c>
      <c r="AM5" s="6">
        <f t="shared" ref="AM5:AM50" si="15">(GI5-GH5)/GH5</f>
        <v>4.562259081606785E-2</v>
      </c>
      <c r="AN5" s="36">
        <f t="shared" ref="AN5:AN50" si="16">(GM5-GL5)/GL5</f>
        <v>5.6724041058330184E-2</v>
      </c>
      <c r="AO5" s="31"/>
      <c r="AP5" s="38">
        <f t="shared" ref="AP5:AP50" si="17">G5/E5</f>
        <v>0.8735938449848647</v>
      </c>
      <c r="AQ5" s="6">
        <f t="shared" ref="AQ5:AQ50" si="18">CT5/(CT5+CS5+CV5+CY5)</f>
        <v>0.82744603458251464</v>
      </c>
      <c r="AR5" s="6">
        <f t="shared" ref="AR5:AR50" si="19">((CS5+CV5+CY5)-DC5)/CR5</f>
        <v>1.6907440087490403E-2</v>
      </c>
      <c r="AS5" s="6">
        <f t="shared" ref="AS5:AS50" si="20">(CS5+CV5+50%*F5)/C5</f>
        <v>0.31994106644754039</v>
      </c>
      <c r="AT5" s="6">
        <f t="shared" ref="AT5:AT50" si="21">DC5/DA5</f>
        <v>0.13138972153055928</v>
      </c>
      <c r="AU5" s="46">
        <v>1.56</v>
      </c>
      <c r="AV5" s="47">
        <v>1.41</v>
      </c>
      <c r="AW5" s="31"/>
      <c r="AX5" s="38">
        <f>FW5/C5</f>
        <v>0.12747989685694391</v>
      </c>
      <c r="AY5" s="6">
        <v>0.1014</v>
      </c>
      <c r="AZ5" s="6">
        <f t="shared" ref="AZ5:AZ50" si="22">(DX5)/ED5</f>
        <v>0.22249151676578977</v>
      </c>
      <c r="BA5" s="6">
        <f t="shared" ref="BA5:BA50" si="23">(DY5)/ED5</f>
        <v>0.2300929811118814</v>
      </c>
      <c r="BB5" s="36">
        <f t="shared" ref="BB5:BB50" si="24">(DZ5)/ED5</f>
        <v>0.24833649554250131</v>
      </c>
      <c r="BC5" s="6"/>
      <c r="BD5" s="38">
        <f t="shared" ref="BD5:BD51" si="25">EF5/EI5</f>
        <v>0.21173097442248259</v>
      </c>
      <c r="BE5" s="6">
        <f t="shared" ref="BE5:BE51" si="26">EG5/EI5</f>
        <v>0.22128529316962051</v>
      </c>
      <c r="BF5" s="36">
        <f t="shared" ref="BF5:BF51" si="27">EH5/EI5</f>
        <v>0.24008466599077433</v>
      </c>
      <c r="BG5" s="6"/>
      <c r="BH5" s="38"/>
      <c r="BI5" s="36">
        <v>1.9E-2</v>
      </c>
      <c r="BJ5" s="38">
        <f>BI5*56.25%</f>
        <v>1.0687499999999999E-2</v>
      </c>
      <c r="BK5" s="36">
        <f>BI5*75%</f>
        <v>1.4249999999999999E-2</v>
      </c>
      <c r="BL5" s="39">
        <v>1.4999999999999999E-2</v>
      </c>
      <c r="BM5" s="6"/>
      <c r="BN5" s="38"/>
      <c r="BO5" s="36">
        <f>BD5-(4.5%+2.5%+4.5%+2.5%+BJ5)</f>
        <v>6.1043474422482591E-2</v>
      </c>
      <c r="BP5" s="6"/>
      <c r="BQ5" s="38"/>
      <c r="BR5" s="36">
        <f>BE5-(6%+2.5%+4.5%+2.5%+BK5)</f>
        <v>5.2035293169620495E-2</v>
      </c>
      <c r="BS5" s="6"/>
      <c r="BT5" s="38"/>
      <c r="BU5" s="36">
        <f>BF5-(8%+2.5%+3.5%+2.5%+BI5)</f>
        <v>5.6084665990774329E-2</v>
      </c>
      <c r="BV5" s="31"/>
      <c r="BW5" s="34">
        <f>Q5/FY5</f>
        <v>2.3663814630232494E-4</v>
      </c>
      <c r="BX5" s="6">
        <f t="shared" ref="BX5:BX50" si="28">Q5/(P5+S5+T5)</f>
        <v>1.0771679805942994E-2</v>
      </c>
      <c r="BY5" s="35">
        <f>FG5/E5</f>
        <v>7.5728111102861487E-3</v>
      </c>
      <c r="BZ5" s="6">
        <f t="shared" ref="BZ5:BZ50" si="29">FG5/(FW5+FK5)</f>
        <v>4.6948080121851213E-2</v>
      </c>
      <c r="CA5" s="6">
        <f t="shared" ref="CA5:CA50" si="30">FM5/FO5</f>
        <v>0.83294366234349027</v>
      </c>
      <c r="CB5" s="36">
        <f t="shared" ref="CB5:CB50" si="31">(CA5*E5+F5)/(E5+F5)</f>
        <v>0.88476717001511884</v>
      </c>
      <c r="CC5" s="31"/>
      <c r="CD5" s="30">
        <v>77.7</v>
      </c>
      <c r="CE5" s="31">
        <v>64.509</v>
      </c>
      <c r="CF5" s="32">
        <f t="shared" ref="CF5:CF50" si="32">CD5+CE5</f>
        <v>142.209</v>
      </c>
      <c r="CG5" s="28">
        <v>6101.3010000000004</v>
      </c>
      <c r="CH5" s="31">
        <v>7.9619999999999997</v>
      </c>
      <c r="CI5" s="31">
        <v>20.699000000000002</v>
      </c>
      <c r="CJ5" s="32">
        <f t="shared" ref="CJ5:CJ50" si="33">CG5-CH5-CI5</f>
        <v>6072.64</v>
      </c>
      <c r="CK5" s="31">
        <v>842.58600000000001</v>
      </c>
      <c r="CL5" s="31">
        <v>356.49</v>
      </c>
      <c r="CM5" s="32">
        <f t="shared" ref="CM5:CM50" si="34">CK5+CL5</f>
        <v>1199.076</v>
      </c>
      <c r="CN5" s="31">
        <v>0</v>
      </c>
      <c r="CO5" s="31">
        <v>0</v>
      </c>
      <c r="CP5" s="31">
        <v>73.397999999999996</v>
      </c>
      <c r="CQ5" s="31">
        <v>7.8979999999993709</v>
      </c>
      <c r="CR5" s="32">
        <f t="shared" ref="CR5:CR50" si="35">CF5+CJ5+CM5+CN5+CO5+CP5+CQ5</f>
        <v>7495.2209999999995</v>
      </c>
      <c r="CS5" s="31">
        <v>25.2</v>
      </c>
      <c r="CT5" s="28">
        <v>5330.0590000000002</v>
      </c>
      <c r="CU5" s="32">
        <f t="shared" ref="CU5:CU50" si="36">CS5+CT5</f>
        <v>5355.259</v>
      </c>
      <c r="CV5" s="31">
        <v>1000.864</v>
      </c>
      <c r="CW5" s="31">
        <v>98.151999999999589</v>
      </c>
      <c r="CX5" s="32">
        <f t="shared" ref="CX5:CX50" si="37">CV5+CW5</f>
        <v>1099.0159999999996</v>
      </c>
      <c r="CY5" s="31">
        <v>85.456000000000003</v>
      </c>
      <c r="CZ5" s="31">
        <v>955.49</v>
      </c>
      <c r="DA5" s="48">
        <f t="shared" ref="DA5:DA50" si="38">CU5+CX5+CY5+CZ5</f>
        <v>7495.2209999999995</v>
      </c>
      <c r="DB5" s="31"/>
      <c r="DC5" s="49">
        <v>984.79500000000007</v>
      </c>
      <c r="DD5" s="31"/>
      <c r="DE5" s="27">
        <v>40</v>
      </c>
      <c r="DF5" s="28">
        <v>405</v>
      </c>
      <c r="DG5" s="28">
        <v>265</v>
      </c>
      <c r="DH5" s="28">
        <v>200</v>
      </c>
      <c r="DI5" s="28">
        <v>195</v>
      </c>
      <c r="DJ5" s="28">
        <v>0</v>
      </c>
      <c r="DK5" s="29">
        <f t="shared" ref="DK5:DK50" si="39">DE5+DF5+DG5+DH5+DI5+DJ5</f>
        <v>1105</v>
      </c>
      <c r="DL5" s="39">
        <f t="shared" ref="DL5:DL50" si="40">DK5/C5</f>
        <v>0.14742727399232125</v>
      </c>
      <c r="DM5" s="31"/>
      <c r="DN5" s="43" t="s">
        <v>234</v>
      </c>
      <c r="DO5" s="106">
        <v>47.5</v>
      </c>
      <c r="DP5" s="50">
        <v>5</v>
      </c>
      <c r="DQ5" s="51" t="s">
        <v>172</v>
      </c>
      <c r="DR5" s="107"/>
      <c r="DS5" s="107"/>
      <c r="DT5" s="52" t="s">
        <v>166</v>
      </c>
      <c r="DU5" s="107" t="s">
        <v>170</v>
      </c>
      <c r="DV5" s="39">
        <v>4.9715829989353866E-2</v>
      </c>
      <c r="DW5" s="42"/>
      <c r="DX5" s="27">
        <v>731.73900000000003</v>
      </c>
      <c r="DY5" s="28">
        <v>756.73900000000003</v>
      </c>
      <c r="DZ5" s="29">
        <v>816.73900000000003</v>
      </c>
      <c r="EA5" s="28"/>
      <c r="EB5" s="43">
        <f t="shared" ref="EB5:EB50" si="41">EC5/2+ED5/2</f>
        <v>3224.2629999999999</v>
      </c>
      <c r="EC5" s="28">
        <v>3159.6860000000001</v>
      </c>
      <c r="ED5" s="29">
        <v>3288.84</v>
      </c>
      <c r="EE5" s="28"/>
      <c r="EF5" s="27">
        <v>939.99300000000005</v>
      </c>
      <c r="EG5" s="28">
        <v>982.41</v>
      </c>
      <c r="EH5" s="29">
        <v>1065.8710000000001</v>
      </c>
      <c r="EI5" s="53">
        <v>4439.5630000000001</v>
      </c>
      <c r="EJ5" s="28"/>
      <c r="EK5" s="27">
        <v>32.591999999999999</v>
      </c>
      <c r="EL5" s="28">
        <v>18.545999999999999</v>
      </c>
      <c r="EM5" s="28">
        <v>188.72899999999998</v>
      </c>
      <c r="EN5" s="28">
        <v>81.164000000000001</v>
      </c>
      <c r="EO5" s="28">
        <v>577.02599999999995</v>
      </c>
      <c r="EP5" s="28">
        <v>11.654999999999999</v>
      </c>
      <c r="EQ5" s="28">
        <v>109.54900000000112</v>
      </c>
      <c r="ER5" s="29">
        <v>5082.04</v>
      </c>
      <c r="ES5" s="29">
        <f t="shared" ref="ES5:ES50" si="42">EK5+EL5+EM5+EN5+EO5+EP5+EQ5+ER5</f>
        <v>6101.3010000000013</v>
      </c>
      <c r="ET5" s="40"/>
      <c r="EU5" s="38">
        <f t="shared" ref="EU5:EU50" si="43">EK5/$ES5</f>
        <v>5.341811525115708E-3</v>
      </c>
      <c r="EV5" s="6">
        <f t="shared" ref="EV5:EV50" si="44">EL5/$ES5</f>
        <v>3.0396795699802379E-3</v>
      </c>
      <c r="EW5" s="6">
        <f t="shared" ref="EW5:EW50" si="45">EM5/$ES5</f>
        <v>3.0932583067119612E-2</v>
      </c>
      <c r="EX5" s="6">
        <f t="shared" ref="EX5:EX50" si="46">EN5/$ES5</f>
        <v>1.330273658028017E-2</v>
      </c>
      <c r="EY5" s="6">
        <f t="shared" ref="EY5:EY50" si="47">EO5/$ES5</f>
        <v>9.4574255556314935E-2</v>
      </c>
      <c r="EZ5" s="6">
        <f t="shared" ref="EZ5:EZ50" si="48">EP5/$ES5</f>
        <v>1.9102483224479494E-3</v>
      </c>
      <c r="FA5" s="6">
        <f t="shared" ref="FA5:FA50" si="49">EQ5/$ES5</f>
        <v>1.7955023035251184E-2</v>
      </c>
      <c r="FB5" s="6">
        <f t="shared" ref="FB5:FB50" si="50">ER5/$ES5</f>
        <v>0.83294366234349015</v>
      </c>
      <c r="FC5" s="39">
        <f t="shared" ref="FC5:FC50" si="51">EU5+EV5+EW5+EX5+EY5+EZ5+FA5+FB5</f>
        <v>1</v>
      </c>
      <c r="FD5" s="40"/>
      <c r="FE5" s="30">
        <v>22.155999999999999</v>
      </c>
      <c r="FF5" s="31">
        <v>24.047999999999998</v>
      </c>
      <c r="FG5" s="48">
        <f t="shared" ref="FG5:FG50" si="52">FE5+FF5</f>
        <v>46.203999999999994</v>
      </c>
      <c r="FI5" s="30">
        <f>CH5</f>
        <v>7.9619999999999997</v>
      </c>
      <c r="FJ5" s="31">
        <f>CI5</f>
        <v>20.699000000000002</v>
      </c>
      <c r="FK5" s="48">
        <f t="shared" ref="FK5:FK50" si="53">FI5+FJ5</f>
        <v>28.661000000000001</v>
      </c>
      <c r="FM5" s="27">
        <f>FQ5*E5</f>
        <v>5082.04</v>
      </c>
      <c r="FN5" s="28">
        <f>E5*FR5</f>
        <v>1019.2610000000005</v>
      </c>
      <c r="FO5" s="29">
        <f t="shared" ref="FO5:FO50" si="54">FM5+FN5</f>
        <v>6101.3010000000004</v>
      </c>
      <c r="FQ5" s="38">
        <v>0.83294366234349027</v>
      </c>
      <c r="FR5" s="6">
        <v>0.16705633765650973</v>
      </c>
      <c r="FS5" s="36">
        <f t="shared" ref="FS5:FS50" si="55">FQ5+FR5</f>
        <v>1</v>
      </c>
      <c r="FT5" s="40"/>
      <c r="FU5" s="43">
        <f t="shared" ref="FU5:FU50" si="56">FV5/2+FW5/2</f>
        <v>922.71900000000005</v>
      </c>
      <c r="FV5" s="28">
        <v>889.94799999999998</v>
      </c>
      <c r="FW5" s="29">
        <f>CZ5</f>
        <v>955.49</v>
      </c>
      <c r="FY5" s="43">
        <f t="shared" ref="FY5:FY50" si="57">FZ5/2+GA5/2</f>
        <v>6004.9490000000005</v>
      </c>
      <c r="FZ5" s="28">
        <v>5908.5969999999998</v>
      </c>
      <c r="GA5" s="29">
        <f>CG5</f>
        <v>6101.3010000000004</v>
      </c>
      <c r="GC5" s="43">
        <f t="shared" ref="GC5:GC50" si="58">GD5/2+GE5/2</f>
        <v>2647.3145</v>
      </c>
      <c r="GD5" s="28">
        <v>2550.6990000000001</v>
      </c>
      <c r="GE5" s="29">
        <f>F5</f>
        <v>2743.93</v>
      </c>
      <c r="GG5" s="43">
        <f t="shared" ref="GG5:GG50" si="59">GH5/2+GI5/2</f>
        <v>8652.2635000000009</v>
      </c>
      <c r="GH5" s="106">
        <f t="shared" ref="GH5:GH50" si="60">FZ5+GD5</f>
        <v>8459.2960000000003</v>
      </c>
      <c r="GI5" s="50">
        <f t="shared" ref="GI5:GI50" si="61">GA5+GE5</f>
        <v>8845.2309999999998</v>
      </c>
      <c r="GK5" s="43">
        <f t="shared" ref="GK5:GK50" si="62">GL5/2+GM5/2</f>
        <v>5187.0025000000005</v>
      </c>
      <c r="GL5" s="28">
        <v>5043.9459999999999</v>
      </c>
      <c r="GM5" s="29">
        <f>G5</f>
        <v>5330.0590000000002</v>
      </c>
      <c r="GN5" s="28"/>
      <c r="GO5" s="43">
        <f t="shared" ref="GO5:GO50" si="63">GP5/2+GQ5/2</f>
        <v>7319.0064999999995</v>
      </c>
      <c r="GP5" s="28">
        <v>7142.7920000000004</v>
      </c>
      <c r="GQ5" s="29">
        <f>C5</f>
        <v>7495.2209999999995</v>
      </c>
      <c r="GR5" s="28"/>
      <c r="GS5" s="54">
        <f>ED5/C5</f>
        <v>0.43879159800624962</v>
      </c>
      <c r="GT5" s="44"/>
    </row>
    <row r="6" spans="1:203" x14ac:dyDescent="0.2">
      <c r="A6" s="1"/>
      <c r="B6" s="45" t="s">
        <v>171</v>
      </c>
      <c r="C6" s="27">
        <v>17413.708999999999</v>
      </c>
      <c r="D6" s="28">
        <v>16490.128499999999</v>
      </c>
      <c r="E6" s="28">
        <v>14695.127</v>
      </c>
      <c r="F6" s="28">
        <v>2592.0219999999999</v>
      </c>
      <c r="G6" s="28">
        <v>10417.218999999999</v>
      </c>
      <c r="H6" s="28">
        <f t="shared" si="0"/>
        <v>20005.731</v>
      </c>
      <c r="I6" s="29">
        <f t="shared" si="1"/>
        <v>17287.149000000001</v>
      </c>
      <c r="J6" s="28"/>
      <c r="K6" s="30">
        <v>351.12900000000002</v>
      </c>
      <c r="L6" s="31">
        <v>50.861000000000004</v>
      </c>
      <c r="M6" s="31">
        <v>0.114</v>
      </c>
      <c r="N6" s="32">
        <f t="shared" si="2"/>
        <v>402.10399999999998</v>
      </c>
      <c r="O6" s="31">
        <v>137.73099999999999</v>
      </c>
      <c r="P6" s="32">
        <f t="shared" si="3"/>
        <v>264.37299999999999</v>
      </c>
      <c r="Q6" s="31">
        <v>8.3559999999999999</v>
      </c>
      <c r="R6" s="32">
        <f t="shared" si="4"/>
        <v>256.017</v>
      </c>
      <c r="S6" s="31">
        <v>18.148</v>
      </c>
      <c r="T6" s="31">
        <v>18.856999999999999</v>
      </c>
      <c r="U6" s="31">
        <v>-13.672000000000001</v>
      </c>
      <c r="V6" s="32">
        <f t="shared" si="5"/>
        <v>279.35000000000002</v>
      </c>
      <c r="W6" s="31">
        <v>64.86699999999999</v>
      </c>
      <c r="X6" s="33">
        <f t="shared" si="6"/>
        <v>214.48300000000003</v>
      </c>
      <c r="Y6" s="31"/>
      <c r="Z6" s="34">
        <f t="shared" si="7"/>
        <v>2.1293284646023227E-2</v>
      </c>
      <c r="AA6" s="35">
        <f t="shared" si="8"/>
        <v>3.0843301190769984E-3</v>
      </c>
      <c r="AB6" s="6">
        <f t="shared" si="9"/>
        <v>0.31366016182770107</v>
      </c>
      <c r="AC6" s="6">
        <f t="shared" si="10"/>
        <v>0.32773431179387602</v>
      </c>
      <c r="AD6" s="6">
        <f t="shared" si="11"/>
        <v>0.34252581421721745</v>
      </c>
      <c r="AE6" s="35">
        <f t="shared" si="12"/>
        <v>8.3523303047638477E-3</v>
      </c>
      <c r="AF6" s="35">
        <f t="shared" si="13"/>
        <v>1.3006751281531861E-2</v>
      </c>
      <c r="AG6" s="35">
        <f>X6/EB6</f>
        <v>2.4735085838704082E-2</v>
      </c>
      <c r="AH6" s="35">
        <f>(P6+S6+T6)/EB6</f>
        <v>3.4756184405742921E-2</v>
      </c>
      <c r="AI6" s="35">
        <f>R6/EB6</f>
        <v>2.9524962216900649E-2</v>
      </c>
      <c r="AJ6" s="36">
        <f>X6/FU6</f>
        <v>0.11192707516590135</v>
      </c>
      <c r="AK6" s="37"/>
      <c r="AL6" s="38">
        <f t="shared" si="14"/>
        <v>0.12249598479132298</v>
      </c>
      <c r="AM6" s="6">
        <f t="shared" si="15"/>
        <v>0.110619284250042</v>
      </c>
      <c r="AN6" s="36">
        <f t="shared" si="16"/>
        <v>9.3611926785706151E-2</v>
      </c>
      <c r="AO6" s="31"/>
      <c r="AP6" s="38">
        <f t="shared" si="17"/>
        <v>0.70888934814921978</v>
      </c>
      <c r="AQ6" s="6">
        <f t="shared" si="18"/>
        <v>0.68178747474684009</v>
      </c>
      <c r="AR6" s="6">
        <f t="shared" si="19"/>
        <v>0.15007853869615026</v>
      </c>
      <c r="AS6" s="6">
        <f t="shared" si="20"/>
        <v>0.33054870734316277</v>
      </c>
      <c r="AT6" s="6">
        <f t="shared" si="21"/>
        <v>0.12913004346173465</v>
      </c>
      <c r="AU6" s="46">
        <v>2.6581000000000001</v>
      </c>
      <c r="AV6" s="47">
        <v>1.3758000000000001</v>
      </c>
      <c r="AW6" s="31"/>
      <c r="AX6" s="38">
        <f>FW6/C6</f>
        <v>0.11640529883668091</v>
      </c>
      <c r="AY6" s="6">
        <v>0.10369999999999999</v>
      </c>
      <c r="AZ6" s="6">
        <f t="shared" si="22"/>
        <v>0.17874495010140762</v>
      </c>
      <c r="BA6" s="6">
        <f t="shared" si="23"/>
        <v>0.19782352043003915</v>
      </c>
      <c r="BB6" s="36">
        <f t="shared" si="24"/>
        <v>0.22236938903321604</v>
      </c>
      <c r="BC6" s="6"/>
      <c r="BD6" s="38">
        <f t="shared" si="25"/>
        <v>0.17986854187641488</v>
      </c>
      <c r="BE6" s="6">
        <f t="shared" si="26"/>
        <v>0.19876825528311937</v>
      </c>
      <c r="BF6" s="36">
        <f t="shared" si="27"/>
        <v>0.22319050078848746</v>
      </c>
      <c r="BG6" s="6"/>
      <c r="BH6" s="38"/>
      <c r="BI6" s="36">
        <v>2.7E-2</v>
      </c>
      <c r="BJ6" s="105">
        <f>BI6*56.25%</f>
        <v>1.51875E-2</v>
      </c>
      <c r="BK6" s="57">
        <f>BI6*75%</f>
        <v>2.0250000000000001E-2</v>
      </c>
      <c r="BL6" s="39"/>
      <c r="BM6" s="6"/>
      <c r="BN6" s="38"/>
      <c r="BO6" s="36">
        <f>BD6-(4.5%+2.5%+4.5%+2.5%+BJ6)</f>
        <v>2.4681041876414872E-2</v>
      </c>
      <c r="BP6" s="6"/>
      <c r="BQ6" s="38"/>
      <c r="BR6" s="36">
        <f>BE6-(6%+2.5%+4.5%+2.5%+BK6)</f>
        <v>2.3518255283119377E-2</v>
      </c>
      <c r="BS6" s="6"/>
      <c r="BT6" s="38"/>
      <c r="BU6" s="36">
        <f>BF6-(8%+2.5%+3.5%+2.5%+BI6)</f>
        <v>3.1190500788487452E-2</v>
      </c>
      <c r="BV6" s="31"/>
      <c r="BW6" s="34">
        <f>Q6/FY6</f>
        <v>6.0144096069900739E-4</v>
      </c>
      <c r="BX6" s="6">
        <f t="shared" si="28"/>
        <v>2.7725978671303143E-2</v>
      </c>
      <c r="BY6" s="35">
        <f>FG6/E6</f>
        <v>2.6783708640285993E-3</v>
      </c>
      <c r="BZ6" s="6">
        <f t="shared" si="29"/>
        <v>1.9015975564623592E-2</v>
      </c>
      <c r="CA6" s="6">
        <f t="shared" si="30"/>
        <v>0.67720578393095887</v>
      </c>
      <c r="CB6" s="36">
        <f t="shared" si="31"/>
        <v>0.72560530368541398</v>
      </c>
      <c r="CC6" s="31"/>
      <c r="CD6" s="30">
        <v>77.296000000000006</v>
      </c>
      <c r="CE6" s="31">
        <v>760.68899999999996</v>
      </c>
      <c r="CF6" s="32">
        <f t="shared" si="32"/>
        <v>837.98500000000001</v>
      </c>
      <c r="CG6" s="28">
        <v>14695.127</v>
      </c>
      <c r="CH6" s="31">
        <v>3.641</v>
      </c>
      <c r="CI6" s="31">
        <v>39.097000000000001</v>
      </c>
      <c r="CJ6" s="32">
        <f t="shared" si="33"/>
        <v>14652.389000000001</v>
      </c>
      <c r="CK6" s="31">
        <v>1398.905</v>
      </c>
      <c r="CL6" s="31">
        <v>446.49300000000005</v>
      </c>
      <c r="CM6" s="32">
        <f t="shared" si="34"/>
        <v>1845.3980000000001</v>
      </c>
      <c r="CN6" s="31">
        <v>21.998999999999999</v>
      </c>
      <c r="CO6" s="31">
        <v>0</v>
      </c>
      <c r="CP6" s="31">
        <v>42.436</v>
      </c>
      <c r="CQ6" s="31">
        <v>13.501999999997174</v>
      </c>
      <c r="CR6" s="32">
        <f t="shared" si="35"/>
        <v>17413.708999999999</v>
      </c>
      <c r="CS6" s="31">
        <v>29.227</v>
      </c>
      <c r="CT6" s="28">
        <v>10417.218999999999</v>
      </c>
      <c r="CU6" s="32">
        <f t="shared" si="36"/>
        <v>10446.446</v>
      </c>
      <c r="CV6" s="31">
        <v>4430.8410000000003</v>
      </c>
      <c r="CW6" s="31">
        <v>107.38499999999885</v>
      </c>
      <c r="CX6" s="32">
        <f t="shared" si="37"/>
        <v>4538.2259999999987</v>
      </c>
      <c r="CY6" s="31">
        <v>401.98899999999998</v>
      </c>
      <c r="CZ6" s="31">
        <v>2027.0479999999998</v>
      </c>
      <c r="DA6" s="48">
        <f t="shared" si="38"/>
        <v>17413.708999999999</v>
      </c>
      <c r="DB6" s="31"/>
      <c r="DC6" s="49">
        <v>2248.6329999999998</v>
      </c>
      <c r="DD6" s="31"/>
      <c r="DE6" s="27">
        <v>756</v>
      </c>
      <c r="DF6" s="28">
        <v>1200</v>
      </c>
      <c r="DG6" s="28">
        <v>850</v>
      </c>
      <c r="DH6" s="28">
        <v>775</v>
      </c>
      <c r="DI6" s="28">
        <v>925</v>
      </c>
      <c r="DJ6" s="28">
        <v>325</v>
      </c>
      <c r="DK6" s="29">
        <f t="shared" si="39"/>
        <v>4831</v>
      </c>
      <c r="DL6" s="39">
        <f t="shared" si="40"/>
        <v>0.27742510225707806</v>
      </c>
      <c r="DM6" s="31"/>
      <c r="DN6" s="43" t="s">
        <v>234</v>
      </c>
      <c r="DO6" s="40">
        <v>65</v>
      </c>
      <c r="DP6" s="50">
        <v>6</v>
      </c>
      <c r="DQ6" s="51" t="s">
        <v>172</v>
      </c>
      <c r="DR6" s="41" t="s">
        <v>173</v>
      </c>
      <c r="DS6" s="41" t="s">
        <v>169</v>
      </c>
      <c r="DT6" s="52" t="s">
        <v>166</v>
      </c>
      <c r="DU6" s="41" t="s">
        <v>167</v>
      </c>
      <c r="DV6" s="39">
        <v>0.38997347624913392</v>
      </c>
      <c r="DW6" s="42"/>
      <c r="DX6" s="27">
        <v>1647.097</v>
      </c>
      <c r="DY6" s="28">
        <v>1822.902</v>
      </c>
      <c r="DZ6" s="29">
        <v>2049.087</v>
      </c>
      <c r="EA6" s="28"/>
      <c r="EB6" s="43">
        <f t="shared" si="41"/>
        <v>8671.2049999999999</v>
      </c>
      <c r="EC6" s="28">
        <v>8127.6210000000001</v>
      </c>
      <c r="ED6" s="29">
        <v>9214.7890000000007</v>
      </c>
      <c r="EE6" s="28"/>
      <c r="EF6" s="27">
        <v>1844.7940000000001</v>
      </c>
      <c r="EG6" s="28">
        <v>2038.636</v>
      </c>
      <c r="EH6" s="29">
        <v>2289.1190000000001</v>
      </c>
      <c r="EI6" s="53">
        <v>10256.346</v>
      </c>
      <c r="EJ6" s="28"/>
      <c r="EK6" s="27">
        <v>24.504999999999999</v>
      </c>
      <c r="EL6" s="28">
        <v>7.9470000000000001</v>
      </c>
      <c r="EM6" s="28">
        <v>1830.0909999999999</v>
      </c>
      <c r="EN6" s="28">
        <v>218.923</v>
      </c>
      <c r="EO6" s="28">
        <v>2183.4569999999999</v>
      </c>
      <c r="EP6" s="28">
        <v>5.4989999999999997</v>
      </c>
      <c r="EQ6" s="28">
        <v>473.08000000000067</v>
      </c>
      <c r="ER6" s="29">
        <v>9951.625</v>
      </c>
      <c r="ES6" s="29">
        <f t="shared" si="42"/>
        <v>14695.127</v>
      </c>
      <c r="ET6" s="40"/>
      <c r="EU6" s="38">
        <f t="shared" si="43"/>
        <v>1.6675595930542143E-3</v>
      </c>
      <c r="EV6" s="6">
        <f t="shared" si="44"/>
        <v>5.4079151544590253E-4</v>
      </c>
      <c r="EW6" s="6">
        <f t="shared" si="45"/>
        <v>0.12453727007599184</v>
      </c>
      <c r="EX6" s="6">
        <f t="shared" si="46"/>
        <v>1.4897659611924415E-2</v>
      </c>
      <c r="EY6" s="6">
        <f t="shared" si="47"/>
        <v>0.14858374480193332</v>
      </c>
      <c r="EZ6" s="6">
        <f t="shared" si="48"/>
        <v>3.7420568056335953E-4</v>
      </c>
      <c r="FA6" s="6">
        <f t="shared" si="49"/>
        <v>3.2192984790128089E-2</v>
      </c>
      <c r="FB6" s="6">
        <f t="shared" si="50"/>
        <v>0.67720578393095887</v>
      </c>
      <c r="FC6" s="39">
        <f t="shared" si="51"/>
        <v>1</v>
      </c>
      <c r="FD6" s="40"/>
      <c r="FE6" s="30">
        <v>1.661</v>
      </c>
      <c r="FF6" s="31">
        <v>37.698</v>
      </c>
      <c r="FG6" s="48">
        <f t="shared" si="52"/>
        <v>39.359000000000002</v>
      </c>
      <c r="FI6" s="30">
        <f>CH6</f>
        <v>3.641</v>
      </c>
      <c r="FJ6" s="31">
        <f>CI6</f>
        <v>39.097000000000001</v>
      </c>
      <c r="FK6" s="48">
        <f t="shared" si="53"/>
        <v>42.738</v>
      </c>
      <c r="FM6" s="27">
        <f>FQ6*E6</f>
        <v>9951.625</v>
      </c>
      <c r="FN6" s="28">
        <f>E6*FR6</f>
        <v>4743.5020000000004</v>
      </c>
      <c r="FO6" s="29">
        <f t="shared" si="54"/>
        <v>14695.127</v>
      </c>
      <c r="FQ6" s="38">
        <v>0.67720578393095887</v>
      </c>
      <c r="FR6" s="6">
        <v>0.32279421606904113</v>
      </c>
      <c r="FS6" s="36">
        <f t="shared" si="55"/>
        <v>1</v>
      </c>
      <c r="FT6" s="40"/>
      <c r="FU6" s="43">
        <f t="shared" si="56"/>
        <v>1916.2745</v>
      </c>
      <c r="FV6" s="28">
        <v>1805.501</v>
      </c>
      <c r="FW6" s="29">
        <f>CZ6</f>
        <v>2027.0479999999998</v>
      </c>
      <c r="FY6" s="43">
        <f t="shared" si="57"/>
        <v>13893.300500000001</v>
      </c>
      <c r="FZ6" s="28">
        <v>13091.474</v>
      </c>
      <c r="GA6" s="29">
        <f>CG6</f>
        <v>14695.127</v>
      </c>
      <c r="GC6" s="43">
        <f t="shared" si="58"/>
        <v>2532.9359999999997</v>
      </c>
      <c r="GD6" s="28">
        <v>2473.85</v>
      </c>
      <c r="GE6" s="29">
        <f>F6</f>
        <v>2592.0219999999999</v>
      </c>
      <c r="GG6" s="43">
        <f t="shared" si="59"/>
        <v>16426.236499999999</v>
      </c>
      <c r="GH6" s="40">
        <f t="shared" si="60"/>
        <v>15565.324000000001</v>
      </c>
      <c r="GI6" s="50">
        <f t="shared" si="61"/>
        <v>17287.149000000001</v>
      </c>
      <c r="GK6" s="43">
        <f t="shared" si="62"/>
        <v>9971.3679999999986</v>
      </c>
      <c r="GL6" s="28">
        <v>9525.5169999999998</v>
      </c>
      <c r="GM6" s="29">
        <f>G6</f>
        <v>10417.218999999999</v>
      </c>
      <c r="GN6" s="28"/>
      <c r="GO6" s="43">
        <f t="shared" si="63"/>
        <v>16490.128499999999</v>
      </c>
      <c r="GP6" s="28">
        <v>15566.548000000001</v>
      </c>
      <c r="GQ6" s="29">
        <f>C6</f>
        <v>17413.708999999999</v>
      </c>
      <c r="GR6" s="28"/>
      <c r="GS6" s="54">
        <f>ED6/C6</f>
        <v>0.52916865671753222</v>
      </c>
      <c r="GT6" s="44"/>
    </row>
    <row r="7" spans="1:203" x14ac:dyDescent="0.2">
      <c r="A7" s="1"/>
      <c r="B7" s="45" t="s">
        <v>174</v>
      </c>
      <c r="C7" s="27">
        <v>4128.5619999999999</v>
      </c>
      <c r="D7" s="28">
        <v>4030.6089999999999</v>
      </c>
      <c r="E7" s="28">
        <v>3268.6489999999999</v>
      </c>
      <c r="F7" s="28">
        <v>1498</v>
      </c>
      <c r="G7" s="28">
        <v>3010.3</v>
      </c>
      <c r="H7" s="28">
        <f t="shared" si="0"/>
        <v>5626.5619999999999</v>
      </c>
      <c r="I7" s="29">
        <f t="shared" si="1"/>
        <v>4766.6489999999994</v>
      </c>
      <c r="J7" s="28"/>
      <c r="K7" s="30">
        <v>107.51300000000001</v>
      </c>
      <c r="L7" s="31">
        <v>28.781999999999996</v>
      </c>
      <c r="M7" s="31">
        <v>0</v>
      </c>
      <c r="N7" s="32">
        <f t="shared" si="2"/>
        <v>136.29500000000002</v>
      </c>
      <c r="O7" s="31">
        <v>63.477999999999994</v>
      </c>
      <c r="P7" s="32">
        <f t="shared" si="3"/>
        <v>72.817000000000021</v>
      </c>
      <c r="Q7" s="31">
        <v>-0.498</v>
      </c>
      <c r="R7" s="32">
        <f t="shared" si="4"/>
        <v>73.315000000000026</v>
      </c>
      <c r="S7" s="31">
        <v>13.641999999999999</v>
      </c>
      <c r="T7" s="31">
        <v>4.9729999999999999</v>
      </c>
      <c r="U7" s="31">
        <v>-5.5579999999999998</v>
      </c>
      <c r="V7" s="32">
        <f t="shared" si="5"/>
        <v>86.372000000000014</v>
      </c>
      <c r="W7" s="31">
        <v>18.442</v>
      </c>
      <c r="X7" s="33">
        <f t="shared" si="6"/>
        <v>67.930000000000007</v>
      </c>
      <c r="Y7" s="31"/>
      <c r="Z7" s="34">
        <f t="shared" si="7"/>
        <v>2.6674132866770259E-2</v>
      </c>
      <c r="AA7" s="35">
        <f t="shared" si="8"/>
        <v>7.140856381752732E-3</v>
      </c>
      <c r="AB7" s="6">
        <f t="shared" si="9"/>
        <v>0.4097734168226711</v>
      </c>
      <c r="AC7" s="6">
        <f t="shared" si="10"/>
        <v>0.42336447974816083</v>
      </c>
      <c r="AD7" s="6">
        <f t="shared" si="11"/>
        <v>0.46573975567702403</v>
      </c>
      <c r="AE7" s="35">
        <f t="shared" si="12"/>
        <v>1.5748984830828292E-2</v>
      </c>
      <c r="AF7" s="35">
        <f t="shared" si="13"/>
        <v>1.6853532555502159E-2</v>
      </c>
      <c r="AG7" s="35">
        <f>X7/EB7</f>
        <v>3.434611305700884E-2</v>
      </c>
      <c r="AH7" s="35">
        <f>(P7+S7+T7)/EB7</f>
        <v>4.622896818825898E-2</v>
      </c>
      <c r="AI7" s="35">
        <f>R7/EB7</f>
        <v>3.7068824948838563E-2</v>
      </c>
      <c r="AJ7" s="36">
        <f>X7/FU7</f>
        <v>9.4833705962461601E-2</v>
      </c>
      <c r="AK7" s="37"/>
      <c r="AL7" s="38">
        <f t="shared" si="14"/>
        <v>2.5009274366654035E-2</v>
      </c>
      <c r="AM7" s="6">
        <f t="shared" si="15"/>
        <v>3.0905656859833795E-2</v>
      </c>
      <c r="AN7" s="36">
        <f t="shared" si="16"/>
        <v>2.0020567800041689E-2</v>
      </c>
      <c r="AO7" s="31"/>
      <c r="AP7" s="38">
        <f t="shared" si="17"/>
        <v>0.92096153487266463</v>
      </c>
      <c r="AQ7" s="6">
        <f t="shared" si="18"/>
        <v>0.91021875069863101</v>
      </c>
      <c r="AR7" s="6">
        <f t="shared" si="19"/>
        <v>-5.6816575597023883E-2</v>
      </c>
      <c r="AS7" s="6">
        <f t="shared" si="20"/>
        <v>0.25333929077485096</v>
      </c>
      <c r="AT7" s="6">
        <f t="shared" si="21"/>
        <v>0.12873677772622166</v>
      </c>
      <c r="AU7" s="46">
        <v>3.6</v>
      </c>
      <c r="AV7" s="47">
        <v>1.4</v>
      </c>
      <c r="AW7" s="31"/>
      <c r="AX7" s="38">
        <f>FW7/C7</f>
        <v>0.1831165427575025</v>
      </c>
      <c r="AY7" s="6">
        <v>0.13819999999999999</v>
      </c>
      <c r="AZ7" s="6">
        <f t="shared" si="22"/>
        <v>0.27971730721586868</v>
      </c>
      <c r="BA7" s="6">
        <f t="shared" si="23"/>
        <v>0.27971730721586868</v>
      </c>
      <c r="BB7" s="36">
        <f t="shared" si="24"/>
        <v>0.27971730721586868</v>
      </c>
      <c r="BC7" s="6"/>
      <c r="BD7" s="38">
        <f t="shared" si="25"/>
        <v>0.26453706626858586</v>
      </c>
      <c r="BE7" s="6">
        <f t="shared" si="26"/>
        <v>0.26837418520279194</v>
      </c>
      <c r="BF7" s="36">
        <f t="shared" si="27"/>
        <v>0.27354369305392473</v>
      </c>
      <c r="BG7" s="6"/>
      <c r="BH7" s="38"/>
      <c r="BI7" s="36"/>
      <c r="BJ7" s="38"/>
      <c r="BK7" s="36"/>
      <c r="BL7" s="39"/>
      <c r="BM7" s="6"/>
      <c r="BN7" s="38"/>
      <c r="BO7" s="36"/>
      <c r="BP7" s="6"/>
      <c r="BQ7" s="38"/>
      <c r="BR7" s="36"/>
      <c r="BS7" s="6"/>
      <c r="BT7" s="38"/>
      <c r="BU7" s="36"/>
      <c r="BV7" s="31"/>
      <c r="BW7" s="34">
        <f>Q7/FY7</f>
        <v>-1.5423815796279268E-4</v>
      </c>
      <c r="BX7" s="6">
        <f t="shared" si="28"/>
        <v>-5.4466707498468797E-3</v>
      </c>
      <c r="BY7" s="35">
        <f>FG7/E7</f>
        <v>4.129840799669833E-3</v>
      </c>
      <c r="BZ7" s="6">
        <f t="shared" si="29"/>
        <v>1.7542012984650249E-2</v>
      </c>
      <c r="CA7" s="6">
        <f t="shared" si="30"/>
        <v>0.82153850107490889</v>
      </c>
      <c r="CB7" s="36">
        <f t="shared" si="31"/>
        <v>0.87762304293855087</v>
      </c>
      <c r="CC7" s="31"/>
      <c r="CD7" s="30">
        <v>71.691115980000006</v>
      </c>
      <c r="CE7" s="31">
        <v>134.4</v>
      </c>
      <c r="CF7" s="32">
        <f t="shared" si="32"/>
        <v>206.09111598000001</v>
      </c>
      <c r="CG7" s="28">
        <v>3268.6489999999999</v>
      </c>
      <c r="CH7" s="31">
        <v>0.996</v>
      </c>
      <c r="CI7" s="31">
        <v>12.52</v>
      </c>
      <c r="CJ7" s="32">
        <f t="shared" si="33"/>
        <v>3255.1329999999998</v>
      </c>
      <c r="CK7" s="31">
        <v>315.44185099999999</v>
      </c>
      <c r="CL7" s="31">
        <v>280.92175700000001</v>
      </c>
      <c r="CM7" s="32">
        <f t="shared" si="34"/>
        <v>596.363608</v>
      </c>
      <c r="CN7" s="31">
        <v>30.147700999999998</v>
      </c>
      <c r="CO7" s="31">
        <v>0</v>
      </c>
      <c r="CP7" s="31">
        <v>23.909849999999999</v>
      </c>
      <c r="CQ7" s="31">
        <v>16.916725020000278</v>
      </c>
      <c r="CR7" s="32">
        <f t="shared" si="35"/>
        <v>4128.561999999999</v>
      </c>
      <c r="CS7" s="31">
        <v>0</v>
      </c>
      <c r="CT7" s="28">
        <v>3010.3</v>
      </c>
      <c r="CU7" s="32">
        <f t="shared" si="36"/>
        <v>3010.3</v>
      </c>
      <c r="CV7" s="31">
        <v>296.92696899999999</v>
      </c>
      <c r="CW7" s="31">
        <v>65.326684999999884</v>
      </c>
      <c r="CX7" s="32">
        <f t="shared" si="37"/>
        <v>362.25365399999987</v>
      </c>
      <c r="CY7" s="31">
        <v>0</v>
      </c>
      <c r="CZ7" s="31">
        <v>756.00800000000004</v>
      </c>
      <c r="DA7" s="48">
        <f t="shared" si="38"/>
        <v>4128.5616540000001</v>
      </c>
      <c r="DB7" s="31"/>
      <c r="DC7" s="49">
        <v>531.49772398000005</v>
      </c>
      <c r="DD7" s="31"/>
      <c r="DE7" s="27">
        <v>70</v>
      </c>
      <c r="DF7" s="28">
        <v>125</v>
      </c>
      <c r="DG7" s="28">
        <v>50</v>
      </c>
      <c r="DH7" s="28">
        <v>0</v>
      </c>
      <c r="DI7" s="28">
        <v>0</v>
      </c>
      <c r="DJ7" s="28">
        <v>0</v>
      </c>
      <c r="DK7" s="29">
        <f t="shared" si="39"/>
        <v>245</v>
      </c>
      <c r="DL7" s="39">
        <f t="shared" si="40"/>
        <v>5.9342696076745367E-2</v>
      </c>
      <c r="DM7" s="31"/>
      <c r="DN7" s="43" t="s">
        <v>234</v>
      </c>
      <c r="DO7" s="40">
        <v>24.6</v>
      </c>
      <c r="DP7" s="50">
        <v>2</v>
      </c>
      <c r="DQ7" s="51" t="s">
        <v>172</v>
      </c>
      <c r="DR7" s="41"/>
      <c r="DS7" s="41"/>
      <c r="DT7" s="43"/>
      <c r="DU7" s="40"/>
      <c r="DV7" s="39" t="s">
        <v>240</v>
      </c>
      <c r="DW7" s="42"/>
      <c r="DX7" s="27">
        <v>560.00300000000004</v>
      </c>
      <c r="DY7" s="28">
        <v>560.00300000000004</v>
      </c>
      <c r="DZ7" s="29">
        <v>560.00300000000004</v>
      </c>
      <c r="EA7" s="28"/>
      <c r="EB7" s="43">
        <f t="shared" si="41"/>
        <v>1977.8074999999999</v>
      </c>
      <c r="EC7" s="28">
        <v>1953.5830000000001</v>
      </c>
      <c r="ED7" s="29">
        <v>2002.0319999999999</v>
      </c>
      <c r="EE7" s="28"/>
      <c r="EF7" s="27">
        <v>722.30100000000004</v>
      </c>
      <c r="EG7" s="28">
        <v>732.77800000000002</v>
      </c>
      <c r="EH7" s="29">
        <v>746.89300000000003</v>
      </c>
      <c r="EI7" s="53">
        <v>2730.4340000000002</v>
      </c>
      <c r="EJ7" s="28"/>
      <c r="EK7" s="27">
        <v>115.518</v>
      </c>
      <c r="EL7" s="28">
        <v>18.387</v>
      </c>
      <c r="EM7" s="28">
        <v>101.64400000000001</v>
      </c>
      <c r="EN7" s="28">
        <v>25.954999999999998</v>
      </c>
      <c r="EO7" s="28">
        <v>228.62700000000001</v>
      </c>
      <c r="EP7" s="28">
        <v>9.2279999999999998</v>
      </c>
      <c r="EQ7" s="28">
        <v>83.968999999999724</v>
      </c>
      <c r="ER7" s="29">
        <v>2685.3209999999999</v>
      </c>
      <c r="ES7" s="29">
        <f t="shared" si="42"/>
        <v>3268.6489999999994</v>
      </c>
      <c r="ET7" s="40"/>
      <c r="EU7" s="38">
        <f t="shared" si="43"/>
        <v>3.5341206718739158E-2</v>
      </c>
      <c r="EV7" s="6">
        <f t="shared" si="44"/>
        <v>5.6252598550655033E-3</v>
      </c>
      <c r="EW7" s="6">
        <f t="shared" si="45"/>
        <v>3.1096639620834182E-2</v>
      </c>
      <c r="EX7" s="6">
        <f t="shared" si="46"/>
        <v>7.9405895218483246E-3</v>
      </c>
      <c r="EY7" s="6">
        <f t="shared" si="47"/>
        <v>6.9945411697615756E-2</v>
      </c>
      <c r="EZ7" s="6">
        <f t="shared" si="48"/>
        <v>2.8231847469703847E-3</v>
      </c>
      <c r="FA7" s="6">
        <f t="shared" si="49"/>
        <v>2.5689206764017713E-2</v>
      </c>
      <c r="FB7" s="6">
        <f t="shared" si="50"/>
        <v>0.821538501074909</v>
      </c>
      <c r="FC7" s="39">
        <f t="shared" si="51"/>
        <v>1</v>
      </c>
      <c r="FD7" s="40"/>
      <c r="FE7" s="30">
        <v>7.0629999999999997</v>
      </c>
      <c r="FF7" s="31">
        <v>6.4359999999999999</v>
      </c>
      <c r="FG7" s="48">
        <f t="shared" si="52"/>
        <v>13.498999999999999</v>
      </c>
      <c r="FI7" s="30">
        <f>CH7</f>
        <v>0.996</v>
      </c>
      <c r="FJ7" s="31">
        <f>CI7</f>
        <v>12.52</v>
      </c>
      <c r="FK7" s="48">
        <f t="shared" si="53"/>
        <v>13.516</v>
      </c>
      <c r="FM7" s="27">
        <f>FQ7*E7</f>
        <v>2685.3209999999999</v>
      </c>
      <c r="FN7" s="28">
        <f>E7*FR7</f>
        <v>583.32800000000009</v>
      </c>
      <c r="FO7" s="29">
        <f t="shared" si="54"/>
        <v>3268.6489999999999</v>
      </c>
      <c r="FQ7" s="38">
        <v>0.82153850107490889</v>
      </c>
      <c r="FR7" s="6">
        <v>0.17846149892509111</v>
      </c>
      <c r="FS7" s="36">
        <f t="shared" si="55"/>
        <v>1</v>
      </c>
      <c r="FT7" s="40"/>
      <c r="FU7" s="43">
        <f t="shared" si="56"/>
        <v>716.30650000000003</v>
      </c>
      <c r="FV7" s="28">
        <v>676.60500000000002</v>
      </c>
      <c r="FW7" s="29">
        <f>CZ7</f>
        <v>756.00800000000004</v>
      </c>
      <c r="FY7" s="43">
        <f t="shared" si="57"/>
        <v>3228.7730000000001</v>
      </c>
      <c r="FZ7" s="28">
        <v>3188.8969999999999</v>
      </c>
      <c r="GA7" s="29">
        <f>CG7</f>
        <v>3268.6489999999999</v>
      </c>
      <c r="GC7" s="43">
        <f t="shared" si="58"/>
        <v>1466.4259999999999</v>
      </c>
      <c r="GD7" s="28">
        <v>1434.8520000000001</v>
      </c>
      <c r="GE7" s="29">
        <f>F7</f>
        <v>1498</v>
      </c>
      <c r="GG7" s="43">
        <f t="shared" si="59"/>
        <v>4695.1989999999996</v>
      </c>
      <c r="GH7" s="40">
        <f t="shared" si="60"/>
        <v>4623.7489999999998</v>
      </c>
      <c r="GI7" s="50">
        <f t="shared" si="61"/>
        <v>4766.6489999999994</v>
      </c>
      <c r="GK7" s="43">
        <f t="shared" si="62"/>
        <v>2980.7575000000002</v>
      </c>
      <c r="GL7" s="28">
        <v>2951.2150000000001</v>
      </c>
      <c r="GM7" s="29">
        <f>G7</f>
        <v>3010.3</v>
      </c>
      <c r="GN7" s="28"/>
      <c r="GO7" s="43">
        <f t="shared" si="63"/>
        <v>4030.6089999999999</v>
      </c>
      <c r="GP7" s="28">
        <v>3932.6559999999999</v>
      </c>
      <c r="GQ7" s="29">
        <f>C7</f>
        <v>4128.5619999999999</v>
      </c>
      <c r="GR7" s="28"/>
      <c r="GS7" s="54">
        <f>ED7/C7</f>
        <v>0.48492235310987214</v>
      </c>
      <c r="GT7" s="44"/>
    </row>
    <row r="8" spans="1:203" x14ac:dyDescent="0.2">
      <c r="A8" s="1"/>
      <c r="B8" s="45" t="s">
        <v>175</v>
      </c>
      <c r="C8" s="27">
        <v>5106.4250000000002</v>
      </c>
      <c r="D8" s="28">
        <v>5033.1970000000001</v>
      </c>
      <c r="E8" s="28">
        <v>4037.7980000000002</v>
      </c>
      <c r="F8" s="28">
        <v>1375.73405428</v>
      </c>
      <c r="G8" s="28">
        <v>3309.3</v>
      </c>
      <c r="H8" s="28">
        <f t="shared" si="0"/>
        <v>6482.1590542800004</v>
      </c>
      <c r="I8" s="29">
        <f t="shared" si="1"/>
        <v>5413.53205428</v>
      </c>
      <c r="J8" s="28"/>
      <c r="K8" s="30">
        <v>118.03700000000001</v>
      </c>
      <c r="L8" s="31">
        <v>15.34</v>
      </c>
      <c r="M8" s="31">
        <v>0</v>
      </c>
      <c r="N8" s="32">
        <f t="shared" si="2"/>
        <v>133.37700000000001</v>
      </c>
      <c r="O8" s="31">
        <v>68.742999999999995</v>
      </c>
      <c r="P8" s="32">
        <f t="shared" si="3"/>
        <v>64.634000000000015</v>
      </c>
      <c r="Q8" s="31">
        <v>-2.3500000000000005</v>
      </c>
      <c r="R8" s="32">
        <f t="shared" si="4"/>
        <v>66.984000000000009</v>
      </c>
      <c r="S8" s="31">
        <v>6.476</v>
      </c>
      <c r="T8" s="31">
        <v>3.4119999999999999</v>
      </c>
      <c r="U8" s="31">
        <v>-5.6</v>
      </c>
      <c r="V8" s="32">
        <f t="shared" si="5"/>
        <v>71.27200000000002</v>
      </c>
      <c r="W8" s="31">
        <v>15.425000000000002</v>
      </c>
      <c r="X8" s="33">
        <f t="shared" si="6"/>
        <v>55.847000000000016</v>
      </c>
      <c r="Y8" s="31"/>
      <c r="Z8" s="34">
        <f t="shared" si="7"/>
        <v>2.3451694817429161E-2</v>
      </c>
      <c r="AA8" s="35">
        <f t="shared" si="8"/>
        <v>3.0477646712417572E-3</v>
      </c>
      <c r="AB8" s="6">
        <f t="shared" si="9"/>
        <v>0.4798310822601472</v>
      </c>
      <c r="AC8" s="6">
        <f t="shared" si="10"/>
        <v>0.49153754299156965</v>
      </c>
      <c r="AD8" s="6">
        <f t="shared" si="11"/>
        <v>0.51540370528651858</v>
      </c>
      <c r="AE8" s="35">
        <f t="shared" si="12"/>
        <v>1.3657919608550985E-2</v>
      </c>
      <c r="AF8" s="35">
        <f t="shared" si="13"/>
        <v>1.1095731003574867E-2</v>
      </c>
      <c r="AG8" s="35">
        <f>X8/EB8</f>
        <v>2.6193651602905429E-2</v>
      </c>
      <c r="AH8" s="35">
        <f>(P8+S8+T8)/EB8</f>
        <v>3.4952697633744305E-2</v>
      </c>
      <c r="AI8" s="35">
        <f>R8/EB8</f>
        <v>3.1417185506276382E-2</v>
      </c>
      <c r="AJ8" s="36">
        <f>X8/FU8</f>
        <v>8.819442031754858E-2</v>
      </c>
      <c r="AK8" s="37"/>
      <c r="AL8" s="38">
        <f t="shared" si="14"/>
        <v>5.6664160518403825E-2</v>
      </c>
      <c r="AM8" s="6">
        <f t="shared" si="15"/>
        <v>4.9885926895325179E-2</v>
      </c>
      <c r="AN8" s="36">
        <f t="shared" si="16"/>
        <v>-2.4383634237648772E-3</v>
      </c>
      <c r="AO8" s="31"/>
      <c r="AP8" s="38">
        <f t="shared" si="17"/>
        <v>0.81958037524413063</v>
      </c>
      <c r="AQ8" s="6">
        <f t="shared" si="18"/>
        <v>0.75231795908206889</v>
      </c>
      <c r="AR8" s="6">
        <f t="shared" si="19"/>
        <v>4.321105274237845E-2</v>
      </c>
      <c r="AS8" s="6">
        <f t="shared" si="20"/>
        <v>0.33028587067077259</v>
      </c>
      <c r="AT8" s="6">
        <f t="shared" si="21"/>
        <v>0.17014858731891686</v>
      </c>
      <c r="AU8" s="46">
        <v>2.89</v>
      </c>
      <c r="AV8" s="47">
        <v>1.47</v>
      </c>
      <c r="AW8" s="31"/>
      <c r="AX8" s="38">
        <f>FW8/C8</f>
        <v>0.12811154574873809</v>
      </c>
      <c r="AY8" s="6">
        <v>0.10189999999999999</v>
      </c>
      <c r="AZ8" s="6">
        <f t="shared" si="22"/>
        <v>0.22502382087250178</v>
      </c>
      <c r="BA8" s="6">
        <f t="shared" si="23"/>
        <v>0.24323375685091936</v>
      </c>
      <c r="BB8" s="36">
        <f t="shared" si="24"/>
        <v>0.26599617682394133</v>
      </c>
      <c r="BC8" s="6"/>
      <c r="BD8" s="38">
        <f t="shared" si="25"/>
        <v>0.21442051657864922</v>
      </c>
      <c r="BE8" s="6">
        <f t="shared" si="26"/>
        <v>0.2319313979569512</v>
      </c>
      <c r="BF8" s="36">
        <f t="shared" si="27"/>
        <v>0.25413776972210911</v>
      </c>
      <c r="BG8" s="6"/>
      <c r="BH8" s="38"/>
      <c r="BI8" s="36">
        <v>2.1000000000000001E-2</v>
      </c>
      <c r="BJ8" s="38">
        <f>BI8*56.25%</f>
        <v>1.18125E-2</v>
      </c>
      <c r="BK8" s="36">
        <f>BI8*75%</f>
        <v>1.575E-2</v>
      </c>
      <c r="BL8" s="55">
        <v>1.2500000000000001E-2</v>
      </c>
      <c r="BM8" s="6"/>
      <c r="BN8" s="38"/>
      <c r="BO8" s="36">
        <f>BD8-(4.5%+2.5%+4.5%+2.5%+BJ8)</f>
        <v>6.26080165786492E-2</v>
      </c>
      <c r="BP8" s="6"/>
      <c r="BQ8" s="38"/>
      <c r="BR8" s="36">
        <f>BE8-(6%+2.5%+4.5%+2.5%+BK8)</f>
        <v>6.1181397956951183E-2</v>
      </c>
      <c r="BS8" s="6"/>
      <c r="BT8" s="38"/>
      <c r="BU8" s="36">
        <f>BF8-(8%+2.5%+3.5%+2.5%+BI8)</f>
        <v>6.8137769722109109E-2</v>
      </c>
      <c r="BV8" s="31"/>
      <c r="BW8" s="34">
        <f>Q8/FY8</f>
        <v>-5.9803536475767428E-4</v>
      </c>
      <c r="BX8" s="6">
        <f t="shared" si="28"/>
        <v>-3.1534312015243822E-2</v>
      </c>
      <c r="BY8" s="35">
        <f>FG8/E8</f>
        <v>1.1501070633052965E-2</v>
      </c>
      <c r="BZ8" s="6">
        <f t="shared" si="29"/>
        <v>6.9908352451662242E-2</v>
      </c>
      <c r="CA8" s="6">
        <f t="shared" si="30"/>
        <v>0.90179796017532321</v>
      </c>
      <c r="CB8" s="36">
        <f t="shared" si="31"/>
        <v>0.92675392035657989</v>
      </c>
      <c r="CC8" s="31"/>
      <c r="CD8" s="30">
        <v>68.213999999999999</v>
      </c>
      <c r="CE8" s="31">
        <v>57.637</v>
      </c>
      <c r="CF8" s="32">
        <f t="shared" si="32"/>
        <v>125.851</v>
      </c>
      <c r="CG8" s="28">
        <v>4037.7980000000002</v>
      </c>
      <c r="CH8" s="31">
        <v>3.0670000000000002</v>
      </c>
      <c r="CI8" s="31">
        <v>7.0250000000000004</v>
      </c>
      <c r="CJ8" s="32">
        <f t="shared" si="33"/>
        <v>4027.7060000000001</v>
      </c>
      <c r="CK8" s="31">
        <v>743</v>
      </c>
      <c r="CL8" s="31">
        <v>189.1</v>
      </c>
      <c r="CM8" s="32">
        <f t="shared" si="34"/>
        <v>932.1</v>
      </c>
      <c r="CN8" s="31">
        <v>0</v>
      </c>
      <c r="CO8" s="31">
        <v>0</v>
      </c>
      <c r="CP8" s="31">
        <v>18.164000000000001</v>
      </c>
      <c r="CQ8" s="31">
        <v>2.6040000000003687</v>
      </c>
      <c r="CR8" s="32">
        <f t="shared" si="35"/>
        <v>5106.4250000000002</v>
      </c>
      <c r="CS8" s="31">
        <v>176.506</v>
      </c>
      <c r="CT8" s="28">
        <v>3309.3</v>
      </c>
      <c r="CU8" s="32">
        <f t="shared" si="36"/>
        <v>3485.806</v>
      </c>
      <c r="CV8" s="31">
        <v>822.20699999999999</v>
      </c>
      <c r="CW8" s="31">
        <v>53.428000000000111</v>
      </c>
      <c r="CX8" s="32">
        <f t="shared" si="37"/>
        <v>875.6350000000001</v>
      </c>
      <c r="CY8" s="31">
        <v>90.792000000000002</v>
      </c>
      <c r="CZ8" s="31">
        <v>654.19200000000001</v>
      </c>
      <c r="DA8" s="48">
        <f t="shared" si="38"/>
        <v>5106.4250000000002</v>
      </c>
      <c r="DB8" s="31"/>
      <c r="DC8" s="49">
        <v>868.851</v>
      </c>
      <c r="DD8" s="31"/>
      <c r="DE8" s="27">
        <v>301</v>
      </c>
      <c r="DF8" s="28">
        <v>235</v>
      </c>
      <c r="DG8" s="28">
        <v>230</v>
      </c>
      <c r="DH8" s="28">
        <v>40</v>
      </c>
      <c r="DI8" s="28">
        <v>250</v>
      </c>
      <c r="DJ8" s="28">
        <v>0</v>
      </c>
      <c r="DK8" s="29">
        <f t="shared" si="39"/>
        <v>1056</v>
      </c>
      <c r="DL8" s="39">
        <f t="shared" si="40"/>
        <v>0.20679829822233753</v>
      </c>
      <c r="DM8" s="31"/>
      <c r="DN8" s="43" t="s">
        <v>234</v>
      </c>
      <c r="DO8" s="40">
        <v>30.2</v>
      </c>
      <c r="DP8" s="50">
        <v>1</v>
      </c>
      <c r="DQ8" s="51" t="s">
        <v>172</v>
      </c>
      <c r="DR8" s="41" t="s">
        <v>168</v>
      </c>
      <c r="DS8" s="41" t="s">
        <v>176</v>
      </c>
      <c r="DT8" s="52" t="s">
        <v>166</v>
      </c>
      <c r="DU8" s="41" t="s">
        <v>177</v>
      </c>
      <c r="DV8" s="39" t="s">
        <v>240</v>
      </c>
      <c r="DW8" s="42"/>
      <c r="DX8" s="27">
        <v>494.28800000000001</v>
      </c>
      <c r="DY8" s="28">
        <v>534.28800000000001</v>
      </c>
      <c r="DZ8" s="29">
        <v>584.28800000000001</v>
      </c>
      <c r="EA8" s="28"/>
      <c r="EB8" s="43">
        <f t="shared" si="41"/>
        <v>2132.0815000000002</v>
      </c>
      <c r="EC8" s="28">
        <v>2067.56</v>
      </c>
      <c r="ED8" s="29">
        <v>2196.6030000000001</v>
      </c>
      <c r="EE8" s="28"/>
      <c r="EF8" s="27">
        <v>602.73500000000001</v>
      </c>
      <c r="EG8" s="28">
        <v>651.95799999999997</v>
      </c>
      <c r="EH8" s="29">
        <v>714.38</v>
      </c>
      <c r="EI8" s="53">
        <v>2810.9949999999999</v>
      </c>
      <c r="EJ8" s="28"/>
      <c r="EK8" s="27">
        <v>0</v>
      </c>
      <c r="EL8" s="28">
        <v>0</v>
      </c>
      <c r="EM8" s="28">
        <v>131.52600000000001</v>
      </c>
      <c r="EN8" s="28">
        <v>6.2930000000000001</v>
      </c>
      <c r="EO8" s="28">
        <v>228.41800000000001</v>
      </c>
      <c r="EP8" s="28">
        <v>1.8</v>
      </c>
      <c r="EQ8" s="28">
        <v>28.483000000000157</v>
      </c>
      <c r="ER8" s="29">
        <v>3641.2779999999998</v>
      </c>
      <c r="ES8" s="29">
        <f t="shared" si="42"/>
        <v>4037.7979999999998</v>
      </c>
      <c r="ET8" s="40"/>
      <c r="EU8" s="38">
        <f t="shared" si="43"/>
        <v>0</v>
      </c>
      <c r="EV8" s="6">
        <f t="shared" si="44"/>
        <v>0</v>
      </c>
      <c r="EW8" s="6">
        <f t="shared" si="45"/>
        <v>3.257369487032289E-2</v>
      </c>
      <c r="EX8" s="6">
        <f t="shared" si="46"/>
        <v>1.5585227393742828E-3</v>
      </c>
      <c r="EY8" s="6">
        <f t="shared" si="47"/>
        <v>5.6569942329953112E-2</v>
      </c>
      <c r="EZ8" s="6">
        <f t="shared" si="48"/>
        <v>4.457875307283822E-4</v>
      </c>
      <c r="FA8" s="6">
        <f t="shared" si="49"/>
        <v>7.0540923542981001E-3</v>
      </c>
      <c r="FB8" s="6">
        <f t="shared" si="50"/>
        <v>0.90179796017532332</v>
      </c>
      <c r="FC8" s="39">
        <f t="shared" si="51"/>
        <v>1</v>
      </c>
      <c r="FD8" s="40"/>
      <c r="FE8" s="30">
        <v>32.033999999999999</v>
      </c>
      <c r="FF8" s="31">
        <v>14.405000000000001</v>
      </c>
      <c r="FG8" s="48">
        <f t="shared" si="52"/>
        <v>46.439</v>
      </c>
      <c r="FI8" s="30">
        <f>CH8</f>
        <v>3.0670000000000002</v>
      </c>
      <c r="FJ8" s="31">
        <f>CI8</f>
        <v>7.0250000000000004</v>
      </c>
      <c r="FK8" s="48">
        <f t="shared" si="53"/>
        <v>10.092000000000001</v>
      </c>
      <c r="FM8" s="27">
        <f>FQ8*E8</f>
        <v>3641.2779999999998</v>
      </c>
      <c r="FN8" s="28">
        <f>E8*FR8</f>
        <v>396.52000000000032</v>
      </c>
      <c r="FO8" s="29">
        <f t="shared" si="54"/>
        <v>4037.7980000000002</v>
      </c>
      <c r="FQ8" s="38">
        <v>0.90179796017532321</v>
      </c>
      <c r="FR8" s="6">
        <v>9.820203982467679E-2</v>
      </c>
      <c r="FS8" s="36">
        <f t="shared" si="55"/>
        <v>1</v>
      </c>
      <c r="FT8" s="40"/>
      <c r="FU8" s="43">
        <f t="shared" si="56"/>
        <v>633.226</v>
      </c>
      <c r="FV8" s="28">
        <v>612.26</v>
      </c>
      <c r="FW8" s="29">
        <f>CZ8</f>
        <v>654.19200000000001</v>
      </c>
      <c r="FY8" s="43">
        <f t="shared" si="57"/>
        <v>3929.5335</v>
      </c>
      <c r="FZ8" s="28">
        <v>3821.2689999999998</v>
      </c>
      <c r="GA8" s="29">
        <f>CG8</f>
        <v>4037.7980000000002</v>
      </c>
      <c r="GC8" s="43">
        <f t="shared" si="58"/>
        <v>1355.3850271400001</v>
      </c>
      <c r="GD8" s="28">
        <v>1335.0360000000001</v>
      </c>
      <c r="GE8" s="29">
        <f>F8</f>
        <v>1375.73405428</v>
      </c>
      <c r="GG8" s="43">
        <f t="shared" si="59"/>
        <v>5284.9185271400002</v>
      </c>
      <c r="GH8" s="40">
        <f t="shared" si="60"/>
        <v>5156.3050000000003</v>
      </c>
      <c r="GI8" s="50">
        <f t="shared" si="61"/>
        <v>5413.53205428</v>
      </c>
      <c r="GK8" s="43">
        <f t="shared" si="62"/>
        <v>3313.3445000000002</v>
      </c>
      <c r="GL8" s="28">
        <v>3317.3890000000001</v>
      </c>
      <c r="GM8" s="29">
        <f>G8</f>
        <v>3309.3</v>
      </c>
      <c r="GN8" s="28"/>
      <c r="GO8" s="43">
        <f t="shared" si="63"/>
        <v>5033.1970000000001</v>
      </c>
      <c r="GP8" s="28">
        <v>4959.9690000000001</v>
      </c>
      <c r="GQ8" s="29">
        <f>C8</f>
        <v>5106.4250000000002</v>
      </c>
      <c r="GR8" s="28"/>
      <c r="GS8" s="54">
        <f>ED8/C8</f>
        <v>0.43016454760424366</v>
      </c>
      <c r="GT8" s="44"/>
    </row>
    <row r="9" spans="1:203" x14ac:dyDescent="0.2">
      <c r="A9" s="1"/>
      <c r="B9" s="45" t="s">
        <v>178</v>
      </c>
      <c r="C9" s="27">
        <v>2042.835</v>
      </c>
      <c r="D9" s="28">
        <v>2018.0059999999999</v>
      </c>
      <c r="E9" s="28">
        <v>1685.701</v>
      </c>
      <c r="F9" s="28">
        <v>907.01599999999996</v>
      </c>
      <c r="G9" s="28">
        <v>1578.5170000000001</v>
      </c>
      <c r="H9" s="28">
        <f t="shared" si="0"/>
        <v>2949.8510000000001</v>
      </c>
      <c r="I9" s="29">
        <f t="shared" si="1"/>
        <v>2592.7170000000001</v>
      </c>
      <c r="J9" s="28"/>
      <c r="K9" s="30">
        <v>47.01</v>
      </c>
      <c r="L9" s="31">
        <v>9.1509999999999998</v>
      </c>
      <c r="M9" s="31">
        <v>0</v>
      </c>
      <c r="N9" s="32">
        <f t="shared" si="2"/>
        <v>56.161000000000001</v>
      </c>
      <c r="O9" s="31">
        <v>36.661000000000001</v>
      </c>
      <c r="P9" s="32">
        <f t="shared" si="3"/>
        <v>19.5</v>
      </c>
      <c r="Q9" s="31">
        <v>-0.56699999999999995</v>
      </c>
      <c r="R9" s="32">
        <f t="shared" si="4"/>
        <v>20.067</v>
      </c>
      <c r="S9" s="31">
        <v>4.194</v>
      </c>
      <c r="T9" s="31">
        <v>1.1719999999999999</v>
      </c>
      <c r="U9" s="31">
        <v>-3.8</v>
      </c>
      <c r="V9" s="32">
        <f t="shared" si="5"/>
        <v>21.632999999999999</v>
      </c>
      <c r="W9" s="31">
        <v>4.4870000000000001</v>
      </c>
      <c r="X9" s="33">
        <f t="shared" si="6"/>
        <v>17.146000000000001</v>
      </c>
      <c r="Y9" s="31"/>
      <c r="Z9" s="34">
        <f t="shared" si="7"/>
        <v>2.3295272660239862E-2</v>
      </c>
      <c r="AA9" s="35">
        <f t="shared" si="8"/>
        <v>4.5346743270337159E-3</v>
      </c>
      <c r="AB9" s="6">
        <f t="shared" si="9"/>
        <v>0.59585222747736766</v>
      </c>
      <c r="AC9" s="6">
        <f t="shared" si="10"/>
        <v>0.60742274873664148</v>
      </c>
      <c r="AD9" s="6">
        <f t="shared" si="11"/>
        <v>0.65278396039956554</v>
      </c>
      <c r="AE9" s="35">
        <f t="shared" si="12"/>
        <v>1.8166943012062405E-2</v>
      </c>
      <c r="AF9" s="35">
        <f t="shared" si="13"/>
        <v>8.496505956870298E-3</v>
      </c>
      <c r="AG9" s="35">
        <f>X9/EB9</f>
        <v>1.8147535249094661E-2</v>
      </c>
      <c r="AH9" s="35">
        <f>(P9+S9+T9)/EB9</f>
        <v>2.6318477283563971E-2</v>
      </c>
      <c r="AI9" s="35">
        <f>R9/EB9</f>
        <v>2.123915722871705E-2</v>
      </c>
      <c r="AJ9" s="36">
        <f>X9/FU9</f>
        <v>5.4942185094216597E-2</v>
      </c>
      <c r="AK9" s="37"/>
      <c r="AL9" s="38">
        <f t="shared" si="14"/>
        <v>5.7199892630649382E-2</v>
      </c>
      <c r="AM9" s="6">
        <f t="shared" si="15"/>
        <v>6.6024679540946776E-2</v>
      </c>
      <c r="AN9" s="36">
        <f t="shared" si="16"/>
        <v>1.6666451978565509E-2</v>
      </c>
      <c r="AO9" s="31"/>
      <c r="AP9" s="38">
        <f t="shared" si="17"/>
        <v>0.93641577005649279</v>
      </c>
      <c r="AQ9" s="6">
        <f t="shared" si="18"/>
        <v>0.9260630103265034</v>
      </c>
      <c r="AR9" s="6">
        <f t="shared" si="19"/>
        <v>-4.9509138036111587E-2</v>
      </c>
      <c r="AS9" s="6">
        <f t="shared" si="20"/>
        <v>0.28369251554824548</v>
      </c>
      <c r="AT9" s="6">
        <f t="shared" si="21"/>
        <v>0.1112023242209968</v>
      </c>
      <c r="AU9" s="46">
        <v>2.14</v>
      </c>
      <c r="AV9" s="47">
        <v>1.42</v>
      </c>
      <c r="AW9" s="31"/>
      <c r="AX9" s="38">
        <f>FW9/C9</f>
        <v>0.15800639797144655</v>
      </c>
      <c r="AY9" s="6">
        <v>0.1143</v>
      </c>
      <c r="AZ9" s="6">
        <f t="shared" si="22"/>
        <v>0.23559999999999998</v>
      </c>
      <c r="BA9" s="6">
        <f t="shared" si="23"/>
        <v>0.23559999999999998</v>
      </c>
      <c r="BB9" s="36">
        <f t="shared" si="24"/>
        <v>0.23559999999999998</v>
      </c>
      <c r="BC9" s="6"/>
      <c r="BD9" s="38">
        <f t="shared" si="25"/>
        <v>0.22760580296329985</v>
      </c>
      <c r="BE9" s="6">
        <f t="shared" si="26"/>
        <v>0.23180208165449068</v>
      </c>
      <c r="BF9" s="36">
        <f t="shared" si="27"/>
        <v>0.23745476783951991</v>
      </c>
      <c r="BG9" s="6"/>
      <c r="BH9" s="38"/>
      <c r="BI9" s="36"/>
      <c r="BJ9" s="38"/>
      <c r="BK9" s="36"/>
      <c r="BL9" s="39"/>
      <c r="BM9" s="6"/>
      <c r="BN9" s="38"/>
      <c r="BO9" s="36"/>
      <c r="BP9" s="6"/>
      <c r="BQ9" s="38"/>
      <c r="BR9" s="36"/>
      <c r="BS9" s="6"/>
      <c r="BT9" s="38"/>
      <c r="BU9" s="36"/>
      <c r="BV9" s="31"/>
      <c r="BW9" s="34">
        <f>Q9/FY9</f>
        <v>-3.4571094358052269E-4</v>
      </c>
      <c r="BX9" s="6">
        <f t="shared" si="28"/>
        <v>-2.28022198986568E-2</v>
      </c>
      <c r="BY9" s="35">
        <f>FG9/E9</f>
        <v>1.4895880111597489E-3</v>
      </c>
      <c r="BZ9" s="6">
        <f t="shared" si="29"/>
        <v>7.705479452054795E-3</v>
      </c>
      <c r="CA9" s="6">
        <f t="shared" si="30"/>
        <v>0.86967854916144682</v>
      </c>
      <c r="CB9" s="36">
        <f t="shared" si="31"/>
        <v>0.91526919443965538</v>
      </c>
      <c r="CC9" s="31"/>
      <c r="CD9" s="30">
        <v>56.003</v>
      </c>
      <c r="CE9" s="31">
        <v>24.334</v>
      </c>
      <c r="CF9" s="32">
        <f t="shared" si="32"/>
        <v>80.337000000000003</v>
      </c>
      <c r="CG9" s="28">
        <v>1685.701</v>
      </c>
      <c r="CH9" s="31">
        <v>0.54600000000000004</v>
      </c>
      <c r="CI9" s="31">
        <v>2.5449999999999999</v>
      </c>
      <c r="CJ9" s="32">
        <f t="shared" si="33"/>
        <v>1682.61</v>
      </c>
      <c r="CK9" s="31">
        <v>146.83099999999999</v>
      </c>
      <c r="CL9" s="31">
        <v>123.747</v>
      </c>
      <c r="CM9" s="32">
        <f t="shared" si="34"/>
        <v>270.57799999999997</v>
      </c>
      <c r="CN9" s="31">
        <v>0</v>
      </c>
      <c r="CO9" s="31">
        <v>0</v>
      </c>
      <c r="CP9" s="31">
        <v>5.6310000000000002</v>
      </c>
      <c r="CQ9" s="31">
        <v>3.6790000000001726</v>
      </c>
      <c r="CR9" s="32">
        <f t="shared" si="35"/>
        <v>2042.835</v>
      </c>
      <c r="CS9" s="31">
        <v>126.029</v>
      </c>
      <c r="CT9" s="28">
        <v>1578.5170000000001</v>
      </c>
      <c r="CU9" s="32">
        <f t="shared" si="36"/>
        <v>1704.546</v>
      </c>
      <c r="CV9" s="31">
        <v>0</v>
      </c>
      <c r="CW9" s="31">
        <v>15.507999999999981</v>
      </c>
      <c r="CX9" s="32">
        <f t="shared" si="37"/>
        <v>15.507999999999981</v>
      </c>
      <c r="CY9" s="31">
        <v>0</v>
      </c>
      <c r="CZ9" s="31">
        <v>322.78100000000001</v>
      </c>
      <c r="DA9" s="48">
        <f t="shared" si="38"/>
        <v>2042.835</v>
      </c>
      <c r="DB9" s="31"/>
      <c r="DC9" s="49">
        <v>227.16800000000001</v>
      </c>
      <c r="DD9" s="31"/>
      <c r="DE9" s="27">
        <v>25</v>
      </c>
      <c r="DF9" s="28">
        <v>25</v>
      </c>
      <c r="DG9" s="28">
        <v>50</v>
      </c>
      <c r="DH9" s="28">
        <v>0</v>
      </c>
      <c r="DI9" s="28">
        <v>25</v>
      </c>
      <c r="DJ9" s="28">
        <v>0</v>
      </c>
      <c r="DK9" s="29">
        <f t="shared" si="39"/>
        <v>125</v>
      </c>
      <c r="DL9" s="39">
        <f t="shared" si="40"/>
        <v>6.1189474431366214E-2</v>
      </c>
      <c r="DM9" s="31"/>
      <c r="DN9" s="43" t="s">
        <v>234</v>
      </c>
      <c r="DO9" s="40">
        <v>20</v>
      </c>
      <c r="DP9" s="50">
        <v>2</v>
      </c>
      <c r="DQ9" s="51" t="s">
        <v>172</v>
      </c>
      <c r="DR9" s="41"/>
      <c r="DS9" s="41"/>
      <c r="DT9" s="43"/>
      <c r="DU9" s="40"/>
      <c r="DV9" s="39" t="s">
        <v>240</v>
      </c>
      <c r="DW9" s="42"/>
      <c r="DX9" s="27">
        <v>227.9696228</v>
      </c>
      <c r="DY9" s="28">
        <v>227.9696228</v>
      </c>
      <c r="DZ9" s="29">
        <v>227.9696228</v>
      </c>
      <c r="EA9" s="28"/>
      <c r="EB9" s="43">
        <f t="shared" si="41"/>
        <v>944.81150000000002</v>
      </c>
      <c r="EC9" s="28">
        <v>922.01</v>
      </c>
      <c r="ED9" s="29">
        <v>967.61300000000006</v>
      </c>
      <c r="EE9" s="28"/>
      <c r="EF9" s="27">
        <v>309.27600000000001</v>
      </c>
      <c r="EG9" s="28">
        <v>314.97800000000001</v>
      </c>
      <c r="EH9" s="29">
        <v>322.65899999999999</v>
      </c>
      <c r="EI9" s="53">
        <v>1358.8230000000001</v>
      </c>
      <c r="EJ9" s="28"/>
      <c r="EK9" s="27">
        <v>9.1039999999999992</v>
      </c>
      <c r="EL9" s="28">
        <v>23.114999999999998</v>
      </c>
      <c r="EM9" s="28">
        <v>41.317999999999998</v>
      </c>
      <c r="EN9" s="28">
        <v>13.225</v>
      </c>
      <c r="EO9" s="28">
        <v>66.08</v>
      </c>
      <c r="EP9" s="28">
        <v>13.465999999999999</v>
      </c>
      <c r="EQ9" s="28">
        <v>53.375000000000213</v>
      </c>
      <c r="ER9" s="29">
        <v>1466.018</v>
      </c>
      <c r="ES9" s="29">
        <f t="shared" si="42"/>
        <v>1685.7010000000002</v>
      </c>
      <c r="ET9" s="40"/>
      <c r="EU9" s="38">
        <f t="shared" si="43"/>
        <v>5.4007205311024896E-3</v>
      </c>
      <c r="EV9" s="6">
        <f t="shared" si="44"/>
        <v>1.3712396207868415E-2</v>
      </c>
      <c r="EW9" s="6">
        <f t="shared" si="45"/>
        <v>2.4510871145001393E-2</v>
      </c>
      <c r="EX9" s="6">
        <f t="shared" si="46"/>
        <v>7.8454008154471028E-3</v>
      </c>
      <c r="EY9" s="6">
        <f t="shared" si="47"/>
        <v>3.9200308951587493E-2</v>
      </c>
      <c r="EZ9" s="6">
        <f t="shared" si="48"/>
        <v>7.9883680439176326E-3</v>
      </c>
      <c r="FA9" s="6">
        <f t="shared" si="49"/>
        <v>3.1663385143628799E-2</v>
      </c>
      <c r="FB9" s="6">
        <f t="shared" si="50"/>
        <v>0.86967854916144671</v>
      </c>
      <c r="FC9" s="39">
        <f t="shared" si="51"/>
        <v>1</v>
      </c>
      <c r="FD9" s="40"/>
      <c r="FE9" s="30">
        <v>0.56399999999999995</v>
      </c>
      <c r="FF9" s="31">
        <v>1.9470000000000001</v>
      </c>
      <c r="FG9" s="48">
        <f t="shared" si="52"/>
        <v>2.5110000000000001</v>
      </c>
      <c r="FI9" s="30">
        <f>CH9</f>
        <v>0.54600000000000004</v>
      </c>
      <c r="FJ9" s="31">
        <f>CI9</f>
        <v>2.5449999999999999</v>
      </c>
      <c r="FK9" s="48">
        <f t="shared" si="53"/>
        <v>3.0910000000000002</v>
      </c>
      <c r="FM9" s="27">
        <f>FQ9*E9</f>
        <v>1466.018</v>
      </c>
      <c r="FN9" s="28">
        <f>E9*FR9</f>
        <v>219.68299999999994</v>
      </c>
      <c r="FO9" s="29">
        <f t="shared" si="54"/>
        <v>1685.701</v>
      </c>
      <c r="FQ9" s="38">
        <v>0.86967854916144682</v>
      </c>
      <c r="FR9" s="6">
        <v>0.13032145083855318</v>
      </c>
      <c r="FS9" s="36">
        <f t="shared" si="55"/>
        <v>1</v>
      </c>
      <c r="FT9" s="40"/>
      <c r="FU9" s="43">
        <f t="shared" si="56"/>
        <v>312.07349999999997</v>
      </c>
      <c r="FV9" s="28">
        <v>301.36599999999999</v>
      </c>
      <c r="FW9" s="29">
        <f>CZ9</f>
        <v>322.78100000000001</v>
      </c>
      <c r="FY9" s="43">
        <f t="shared" si="57"/>
        <v>1640.0985000000001</v>
      </c>
      <c r="FZ9" s="28">
        <v>1594.4960000000001</v>
      </c>
      <c r="GA9" s="29">
        <f>CG9</f>
        <v>1685.701</v>
      </c>
      <c r="GC9" s="43">
        <f t="shared" si="58"/>
        <v>872.32799999999997</v>
      </c>
      <c r="GD9" s="28">
        <v>837.64</v>
      </c>
      <c r="GE9" s="29">
        <f>F9</f>
        <v>907.01599999999996</v>
      </c>
      <c r="GG9" s="43">
        <f t="shared" si="59"/>
        <v>2512.4265</v>
      </c>
      <c r="GH9" s="40">
        <f t="shared" si="60"/>
        <v>2432.136</v>
      </c>
      <c r="GI9" s="50">
        <f t="shared" si="61"/>
        <v>2592.7170000000001</v>
      </c>
      <c r="GK9" s="43">
        <f t="shared" si="62"/>
        <v>1565.5785000000001</v>
      </c>
      <c r="GL9" s="28">
        <v>1552.64</v>
      </c>
      <c r="GM9" s="29">
        <f>G9</f>
        <v>1578.5170000000001</v>
      </c>
      <c r="GN9" s="28"/>
      <c r="GO9" s="43">
        <f t="shared" si="63"/>
        <v>2018.0059999999999</v>
      </c>
      <c r="GP9" s="28">
        <v>1993.1769999999999</v>
      </c>
      <c r="GQ9" s="29">
        <f>C9</f>
        <v>2042.835</v>
      </c>
      <c r="GR9" s="28"/>
      <c r="GS9" s="54">
        <f>ED9/C9</f>
        <v>0.47366184738366046</v>
      </c>
      <c r="GT9" s="44"/>
      <c r="GU9" s="56"/>
    </row>
    <row r="10" spans="1:203" x14ac:dyDescent="0.2">
      <c r="A10" s="1"/>
      <c r="B10" s="45" t="s">
        <v>179</v>
      </c>
      <c r="C10" s="27">
        <v>3621.607</v>
      </c>
      <c r="D10" s="28">
        <v>3571.125</v>
      </c>
      <c r="E10" s="28">
        <v>3007.335</v>
      </c>
      <c r="F10" s="28">
        <v>274.37799999999999</v>
      </c>
      <c r="G10" s="28">
        <v>2445.547</v>
      </c>
      <c r="H10" s="28">
        <f t="shared" si="0"/>
        <v>3895.9850000000001</v>
      </c>
      <c r="I10" s="29">
        <f t="shared" si="1"/>
        <v>3281.7130000000002</v>
      </c>
      <c r="J10" s="28"/>
      <c r="K10" s="30">
        <v>87.168999999999997</v>
      </c>
      <c r="L10" s="31">
        <v>15.087999999999999</v>
      </c>
      <c r="M10" s="31">
        <v>9.5000000000000001E-2</v>
      </c>
      <c r="N10" s="32">
        <f t="shared" si="2"/>
        <v>102.35199999999999</v>
      </c>
      <c r="O10" s="31">
        <v>53.064999999999998</v>
      </c>
      <c r="P10" s="32">
        <f t="shared" si="3"/>
        <v>49.286999999999992</v>
      </c>
      <c r="Q10" s="31">
        <v>0.70799999999999996</v>
      </c>
      <c r="R10" s="32">
        <f t="shared" si="4"/>
        <v>48.578999999999994</v>
      </c>
      <c r="S10" s="31">
        <v>4.117</v>
      </c>
      <c r="T10" s="31">
        <v>7.165</v>
      </c>
      <c r="U10" s="31">
        <v>-11.8</v>
      </c>
      <c r="V10" s="32">
        <f t="shared" si="5"/>
        <v>48.060999999999993</v>
      </c>
      <c r="W10" s="31">
        <v>10.737</v>
      </c>
      <c r="X10" s="33">
        <f t="shared" si="6"/>
        <v>37.323999999999991</v>
      </c>
      <c r="Y10" s="31"/>
      <c r="Z10" s="34">
        <f t="shared" si="7"/>
        <v>2.4409394798557877E-2</v>
      </c>
      <c r="AA10" s="35">
        <f t="shared" si="8"/>
        <v>4.2249991249256186E-3</v>
      </c>
      <c r="AB10" s="6">
        <f t="shared" si="9"/>
        <v>0.46698171321963494</v>
      </c>
      <c r="AC10" s="6">
        <f t="shared" si="10"/>
        <v>0.49840798730146801</v>
      </c>
      <c r="AD10" s="6">
        <f t="shared" si="11"/>
        <v>0.51845591683601688</v>
      </c>
      <c r="AE10" s="35">
        <f t="shared" si="12"/>
        <v>1.4859463054359619E-2</v>
      </c>
      <c r="AF10" s="35">
        <f t="shared" si="13"/>
        <v>1.0451608386712868E-2</v>
      </c>
      <c r="AG10" s="35">
        <f>X10/EB10</f>
        <v>2.1617864682731594E-2</v>
      </c>
      <c r="AH10" s="35">
        <f>(P10+S10+T10)/EB10</f>
        <v>3.5081246542931356E-2</v>
      </c>
      <c r="AI10" s="35">
        <f>R10/EB10</f>
        <v>2.8136701543843592E-2</v>
      </c>
      <c r="AJ10" s="36">
        <f>X10/FU10</f>
        <v>7.0420781337851429E-2</v>
      </c>
      <c r="AK10" s="37"/>
      <c r="AL10" s="38">
        <f t="shared" si="14"/>
        <v>2.6042962084992707E-2</v>
      </c>
      <c r="AM10" s="6">
        <f t="shared" si="15"/>
        <v>1.2576235268997959E-2</v>
      </c>
      <c r="AN10" s="36">
        <f t="shared" si="16"/>
        <v>1.2017345697736428E-2</v>
      </c>
      <c r="AO10" s="31"/>
      <c r="AP10" s="38">
        <f t="shared" si="17"/>
        <v>0.81319407382283648</v>
      </c>
      <c r="AQ10" s="6">
        <f t="shared" si="18"/>
        <v>0.80332314156873463</v>
      </c>
      <c r="AR10" s="6">
        <f t="shared" si="19"/>
        <v>3.2151196968638517E-2</v>
      </c>
      <c r="AS10" s="6">
        <f t="shared" si="20"/>
        <v>0.20320537264258656</v>
      </c>
      <c r="AT10" s="6">
        <f t="shared" si="21"/>
        <v>0.13317347796157891</v>
      </c>
      <c r="AU10" s="46">
        <v>2.5299999999999998</v>
      </c>
      <c r="AV10" s="47">
        <v>1.37</v>
      </c>
      <c r="AW10" s="31"/>
      <c r="AX10" s="38">
        <f>FW10/C10</f>
        <v>0.15252869789571316</v>
      </c>
      <c r="AY10" s="6">
        <v>0.13930000000000001</v>
      </c>
      <c r="AZ10" s="6">
        <f t="shared" si="22"/>
        <v>0.29760000000000003</v>
      </c>
      <c r="BA10" s="6">
        <f t="shared" si="23"/>
        <v>0.29760000000000003</v>
      </c>
      <c r="BB10" s="36">
        <f t="shared" si="24"/>
        <v>0.29760000000000003</v>
      </c>
      <c r="BC10" s="6"/>
      <c r="BD10" s="38">
        <f t="shared" si="25"/>
        <v>0.28498141074178374</v>
      </c>
      <c r="BE10" s="6">
        <f t="shared" si="26"/>
        <v>0.28637985894283696</v>
      </c>
      <c r="BF10" s="36">
        <f t="shared" si="27"/>
        <v>0.28826483950281179</v>
      </c>
      <c r="BG10" s="6"/>
      <c r="BH10" s="38"/>
      <c r="BI10" s="36">
        <v>2.3E-2</v>
      </c>
      <c r="BJ10" s="38">
        <f>BI10*56.25%</f>
        <v>1.2937499999999999E-2</v>
      </c>
      <c r="BK10" s="36">
        <f>BI10*75%</f>
        <v>1.7250000000000001E-2</v>
      </c>
      <c r="BL10" s="39">
        <v>0.01</v>
      </c>
      <c r="BM10" s="6"/>
      <c r="BN10" s="38"/>
      <c r="BO10" s="36">
        <f>BD10-(4.5%+2.5%+4.5%+2.5%+BJ10)</f>
        <v>0.13204391074178373</v>
      </c>
      <c r="BP10" s="6"/>
      <c r="BQ10" s="38"/>
      <c r="BR10" s="36">
        <f>BE10-(6%+2.5%+4.5%+2.5%+BK10)</f>
        <v>0.11412985894283695</v>
      </c>
      <c r="BS10" s="6"/>
      <c r="BT10" s="38"/>
      <c r="BU10" s="36">
        <f>BF10-(8%+2.5%+3.5%+2.5%+BI10)</f>
        <v>0.10026483950281179</v>
      </c>
      <c r="BV10" s="31"/>
      <c r="BW10" s="34">
        <f>Q10/FY10</f>
        <v>2.3845055636779179E-4</v>
      </c>
      <c r="BX10" s="6">
        <f t="shared" si="28"/>
        <v>1.1689147913949382E-2</v>
      </c>
      <c r="BY10" s="35">
        <f>FG10/E10</f>
        <v>1.1596646200040899E-2</v>
      </c>
      <c r="BZ10" s="6">
        <f t="shared" si="29"/>
        <v>6.206587257943097E-2</v>
      </c>
      <c r="CA10" s="6">
        <f t="shared" si="30"/>
        <v>0.83814939140468225</v>
      </c>
      <c r="CB10" s="36">
        <f t="shared" si="31"/>
        <v>0.85168142369549071</v>
      </c>
      <c r="CC10" s="31"/>
      <c r="CD10" s="30">
        <v>54.473999999999997</v>
      </c>
      <c r="CE10" s="31">
        <v>43.718000000000004</v>
      </c>
      <c r="CF10" s="32">
        <f t="shared" si="32"/>
        <v>98.192000000000007</v>
      </c>
      <c r="CG10" s="28">
        <v>3007.335</v>
      </c>
      <c r="CH10" s="31">
        <v>4</v>
      </c>
      <c r="CI10" s="31">
        <v>5.5039999999999996</v>
      </c>
      <c r="CJ10" s="32">
        <f t="shared" si="33"/>
        <v>2997.8310000000001</v>
      </c>
      <c r="CK10" s="31">
        <v>384.10999999999996</v>
      </c>
      <c r="CL10" s="31">
        <v>93.910000000000011</v>
      </c>
      <c r="CM10" s="32">
        <f t="shared" si="34"/>
        <v>478.02</v>
      </c>
      <c r="CN10" s="31">
        <v>5.3849999999999998</v>
      </c>
      <c r="CO10" s="31">
        <v>0</v>
      </c>
      <c r="CP10" s="31">
        <v>36.981999999999999</v>
      </c>
      <c r="CQ10" s="31">
        <v>5.1969999999998535</v>
      </c>
      <c r="CR10" s="32">
        <f t="shared" si="35"/>
        <v>3621.607</v>
      </c>
      <c r="CS10" s="31">
        <v>126.292</v>
      </c>
      <c r="CT10" s="28">
        <v>2445.547</v>
      </c>
      <c r="CU10" s="32">
        <f t="shared" si="36"/>
        <v>2571.8389999999999</v>
      </c>
      <c r="CV10" s="31">
        <v>472.44900000000001</v>
      </c>
      <c r="CW10" s="31">
        <v>24.919999999999959</v>
      </c>
      <c r="CX10" s="32">
        <f t="shared" si="37"/>
        <v>497.36899999999997</v>
      </c>
      <c r="CY10" s="31">
        <v>0</v>
      </c>
      <c r="CZ10" s="31">
        <v>552.399</v>
      </c>
      <c r="DA10" s="48">
        <f t="shared" si="38"/>
        <v>3621.607</v>
      </c>
      <c r="DB10" s="31"/>
      <c r="DC10" s="49">
        <v>482.30199999999996</v>
      </c>
      <c r="DD10" s="31"/>
      <c r="DE10" s="27">
        <v>219</v>
      </c>
      <c r="DF10" s="28">
        <v>200</v>
      </c>
      <c r="DG10" s="28">
        <v>175</v>
      </c>
      <c r="DH10" s="28">
        <v>0</v>
      </c>
      <c r="DI10" s="28">
        <v>0</v>
      </c>
      <c r="DJ10" s="28">
        <v>0</v>
      </c>
      <c r="DK10" s="29">
        <f t="shared" si="39"/>
        <v>594</v>
      </c>
      <c r="DL10" s="39">
        <f t="shared" si="40"/>
        <v>0.16401558755546916</v>
      </c>
      <c r="DM10" s="31"/>
      <c r="DN10" s="43" t="s">
        <v>235</v>
      </c>
      <c r="DO10" s="40">
        <v>21</v>
      </c>
      <c r="DP10" s="50">
        <v>1</v>
      </c>
      <c r="DQ10" s="51" t="s">
        <v>172</v>
      </c>
      <c r="DR10" s="41"/>
      <c r="DS10" s="41"/>
      <c r="DT10" s="52" t="s">
        <v>166</v>
      </c>
      <c r="DU10" s="40"/>
      <c r="DV10" s="39" t="s">
        <v>240</v>
      </c>
      <c r="DW10" s="42"/>
      <c r="DX10" s="27">
        <v>511.44672960000003</v>
      </c>
      <c r="DY10" s="28">
        <v>511.44672960000003</v>
      </c>
      <c r="DZ10" s="29">
        <v>511.44672960000003</v>
      </c>
      <c r="EA10" s="28"/>
      <c r="EB10" s="43">
        <f t="shared" si="41"/>
        <v>1726.5349999999999</v>
      </c>
      <c r="EC10" s="28">
        <v>1734.499</v>
      </c>
      <c r="ED10" s="29">
        <v>1718.5709999999999</v>
      </c>
      <c r="EE10" s="28"/>
      <c r="EF10" s="27">
        <v>535.952</v>
      </c>
      <c r="EG10" s="28">
        <v>538.58199999999999</v>
      </c>
      <c r="EH10" s="29">
        <v>542.12699999999995</v>
      </c>
      <c r="EI10" s="53">
        <v>1880.6559999999999</v>
      </c>
      <c r="EJ10" s="28"/>
      <c r="EK10" s="27">
        <v>72.293000000000006</v>
      </c>
      <c r="EL10" s="28">
        <v>46.978000000000002</v>
      </c>
      <c r="EM10" s="28">
        <v>46.488</v>
      </c>
      <c r="EN10" s="28">
        <v>22.384</v>
      </c>
      <c r="EO10" s="28">
        <v>255.26499999999999</v>
      </c>
      <c r="EP10" s="28">
        <v>15.045</v>
      </c>
      <c r="EQ10" s="28">
        <v>28.28600000000003</v>
      </c>
      <c r="ER10" s="29">
        <v>2520.596</v>
      </c>
      <c r="ES10" s="29">
        <f t="shared" si="42"/>
        <v>3007.335</v>
      </c>
      <c r="ET10" s="40"/>
      <c r="EU10" s="38">
        <f t="shared" si="43"/>
        <v>2.4038891576761486E-2</v>
      </c>
      <c r="EV10" s="6">
        <f t="shared" si="44"/>
        <v>1.5621139646896671E-2</v>
      </c>
      <c r="EW10" s="6">
        <f t="shared" si="45"/>
        <v>1.5458204689534089E-2</v>
      </c>
      <c r="EX10" s="6">
        <f t="shared" si="46"/>
        <v>7.4431348685796558E-3</v>
      </c>
      <c r="EY10" s="6">
        <f t="shared" si="47"/>
        <v>8.4880799777876423E-2</v>
      </c>
      <c r="EZ10" s="6">
        <f t="shared" si="48"/>
        <v>5.0027682316735583E-3</v>
      </c>
      <c r="FA10" s="6">
        <f t="shared" si="49"/>
        <v>9.4056698039959065E-3</v>
      </c>
      <c r="FB10" s="6">
        <f t="shared" si="50"/>
        <v>0.83814939140468225</v>
      </c>
      <c r="FC10" s="39">
        <f t="shared" si="51"/>
        <v>1</v>
      </c>
      <c r="FD10" s="40"/>
      <c r="FE10" s="30">
        <v>29.155999999999999</v>
      </c>
      <c r="FF10" s="31">
        <v>5.7190000000000003</v>
      </c>
      <c r="FG10" s="48">
        <f t="shared" si="52"/>
        <v>34.875</v>
      </c>
      <c r="FI10" s="30">
        <f>CH10</f>
        <v>4</v>
      </c>
      <c r="FJ10" s="31">
        <f>CI10</f>
        <v>5.5039999999999996</v>
      </c>
      <c r="FK10" s="48">
        <f t="shared" si="53"/>
        <v>9.5039999999999996</v>
      </c>
      <c r="FM10" s="27">
        <f>FQ10*E10</f>
        <v>2520.596</v>
      </c>
      <c r="FN10" s="28">
        <f>E10*FR10</f>
        <v>486.73899999999992</v>
      </c>
      <c r="FO10" s="29">
        <f t="shared" si="54"/>
        <v>3007.335</v>
      </c>
      <c r="FQ10" s="38">
        <v>0.83814939140468225</v>
      </c>
      <c r="FR10" s="6">
        <v>0.16185060859531775</v>
      </c>
      <c r="FS10" s="36">
        <f t="shared" si="55"/>
        <v>1</v>
      </c>
      <c r="FT10" s="40"/>
      <c r="FU10" s="43">
        <f t="shared" si="56"/>
        <v>530.01400000000001</v>
      </c>
      <c r="FV10" s="28">
        <v>507.62900000000002</v>
      </c>
      <c r="FW10" s="29">
        <f>CZ10</f>
        <v>552.399</v>
      </c>
      <c r="FY10" s="43">
        <f t="shared" si="57"/>
        <v>2969.1689999999999</v>
      </c>
      <c r="FZ10" s="28">
        <v>2931.0030000000002</v>
      </c>
      <c r="GA10" s="29">
        <f>CG10</f>
        <v>3007.335</v>
      </c>
      <c r="GC10" s="43">
        <f t="shared" si="58"/>
        <v>292.16449999999998</v>
      </c>
      <c r="GD10" s="28">
        <v>309.95100000000002</v>
      </c>
      <c r="GE10" s="29">
        <f>F10</f>
        <v>274.37799999999999</v>
      </c>
      <c r="GG10" s="43">
        <f t="shared" si="59"/>
        <v>3261.3335000000002</v>
      </c>
      <c r="GH10" s="40">
        <f t="shared" si="60"/>
        <v>3240.9540000000002</v>
      </c>
      <c r="GI10" s="50">
        <f t="shared" si="61"/>
        <v>3281.7130000000002</v>
      </c>
      <c r="GK10" s="43">
        <f t="shared" si="62"/>
        <v>2431.027</v>
      </c>
      <c r="GL10" s="28">
        <v>2416.5070000000001</v>
      </c>
      <c r="GM10" s="29">
        <f>G10</f>
        <v>2445.547</v>
      </c>
      <c r="GN10" s="28"/>
      <c r="GO10" s="43">
        <f t="shared" si="63"/>
        <v>3571.125</v>
      </c>
      <c r="GP10" s="28">
        <v>3520.643</v>
      </c>
      <c r="GQ10" s="29">
        <f>C10</f>
        <v>3621.607</v>
      </c>
      <c r="GR10" s="28"/>
      <c r="GS10" s="54">
        <f>ED10/C10</f>
        <v>0.47453271434476463</v>
      </c>
      <c r="GT10" s="44"/>
    </row>
    <row r="11" spans="1:203" x14ac:dyDescent="0.2">
      <c r="A11" s="1"/>
      <c r="B11" s="45" t="s">
        <v>180</v>
      </c>
      <c r="C11" s="27">
        <v>8001.2979999999998</v>
      </c>
      <c r="D11" s="28">
        <v>7763.2425000000003</v>
      </c>
      <c r="E11" s="28">
        <v>6443.7049999999999</v>
      </c>
      <c r="F11" s="28">
        <v>1872.454</v>
      </c>
      <c r="G11" s="28">
        <v>5954.0990000000002</v>
      </c>
      <c r="H11" s="28">
        <f t="shared" si="0"/>
        <v>9873.7520000000004</v>
      </c>
      <c r="I11" s="29">
        <f t="shared" si="1"/>
        <v>8316.1589999999997</v>
      </c>
      <c r="J11" s="28"/>
      <c r="K11" s="30">
        <v>187.96899999999999</v>
      </c>
      <c r="L11" s="31">
        <v>47.727999999999994</v>
      </c>
      <c r="M11" s="31">
        <v>2.2669999999999999</v>
      </c>
      <c r="N11" s="32">
        <f t="shared" si="2"/>
        <v>237.964</v>
      </c>
      <c r="O11" s="31">
        <v>112.65</v>
      </c>
      <c r="P11" s="32">
        <f t="shared" si="3"/>
        <v>125.31399999999999</v>
      </c>
      <c r="Q11" s="31">
        <v>2.4279999999999999</v>
      </c>
      <c r="R11" s="32">
        <f t="shared" si="4"/>
        <v>122.886</v>
      </c>
      <c r="S11" s="31">
        <v>13.741</v>
      </c>
      <c r="T11" s="31">
        <v>4.6820000000000004</v>
      </c>
      <c r="U11" s="31">
        <v>-15.588000000000001</v>
      </c>
      <c r="V11" s="32">
        <f t="shared" si="5"/>
        <v>125.721</v>
      </c>
      <c r="W11" s="31">
        <v>30.233000000000004</v>
      </c>
      <c r="X11" s="33">
        <f t="shared" si="6"/>
        <v>95.488</v>
      </c>
      <c r="Y11" s="31"/>
      <c r="Z11" s="34">
        <f t="shared" si="7"/>
        <v>2.4212692054898451E-2</v>
      </c>
      <c r="AA11" s="35">
        <f t="shared" si="8"/>
        <v>6.1479465571248086E-3</v>
      </c>
      <c r="AB11" s="6">
        <f t="shared" si="9"/>
        <v>0.43937485129901283</v>
      </c>
      <c r="AC11" s="6">
        <f t="shared" si="10"/>
        <v>0.44754772451878194</v>
      </c>
      <c r="AD11" s="6">
        <f t="shared" si="11"/>
        <v>0.473390933082315</v>
      </c>
      <c r="AE11" s="35">
        <f t="shared" si="12"/>
        <v>1.4510689315707967E-2</v>
      </c>
      <c r="AF11" s="35">
        <f t="shared" si="13"/>
        <v>1.230001510322523E-2</v>
      </c>
      <c r="AG11" s="35">
        <f>X11/EB11</f>
        <v>2.4566972000037563E-2</v>
      </c>
      <c r="AH11" s="35">
        <f>(P11+S11+T11)/EB11</f>
        <v>3.6980383444719746E-2</v>
      </c>
      <c r="AI11" s="35">
        <f>R11/EB11</f>
        <v>3.1615877609716569E-2</v>
      </c>
      <c r="AJ11" s="36">
        <f>X11/FU11</f>
        <v>8.3079604178167663E-2</v>
      </c>
      <c r="AK11" s="37"/>
      <c r="AL11" s="38">
        <f t="shared" si="14"/>
        <v>7.5408729100417127E-2</v>
      </c>
      <c r="AM11" s="6">
        <f t="shared" si="15"/>
        <v>4.5755584832910437E-2</v>
      </c>
      <c r="AN11" s="36">
        <f t="shared" si="16"/>
        <v>6.7479388524124079E-2</v>
      </c>
      <c r="AO11" s="31"/>
      <c r="AP11" s="38">
        <f t="shared" si="17"/>
        <v>0.92401793688568923</v>
      </c>
      <c r="AQ11" s="6">
        <f t="shared" si="18"/>
        <v>0.88882816508402451</v>
      </c>
      <c r="AR11" s="6">
        <f t="shared" si="19"/>
        <v>-4.0553795146737438E-2</v>
      </c>
      <c r="AS11" s="6">
        <f t="shared" si="20"/>
        <v>0.20376818861139778</v>
      </c>
      <c r="AT11" s="6">
        <f t="shared" si="21"/>
        <v>0.13362869374443995</v>
      </c>
      <c r="AU11" s="46">
        <v>1.38</v>
      </c>
      <c r="AV11" s="47">
        <v>1.36</v>
      </c>
      <c r="AW11" s="31"/>
      <c r="AX11" s="38">
        <f>FW11/C11</f>
        <v>0.15103761914629352</v>
      </c>
      <c r="AY11" s="6">
        <v>0.1207</v>
      </c>
      <c r="AZ11" s="6">
        <f t="shared" si="22"/>
        <v>0.24520311875139345</v>
      </c>
      <c r="BA11" s="6">
        <f t="shared" si="23"/>
        <v>0.24520311875139345</v>
      </c>
      <c r="BB11" s="36">
        <f t="shared" si="24"/>
        <v>0.25767452990370215</v>
      </c>
      <c r="BC11" s="6"/>
      <c r="BD11" s="38">
        <f t="shared" si="25"/>
        <v>0.2347464500702284</v>
      </c>
      <c r="BE11" s="6">
        <f t="shared" si="26"/>
        <v>0.23765112668053756</v>
      </c>
      <c r="BF11" s="36">
        <f t="shared" si="27"/>
        <v>0.25168506666283424</v>
      </c>
      <c r="BG11" s="6"/>
      <c r="BH11" s="38"/>
      <c r="BI11" s="36">
        <v>2.5000000000000001E-2</v>
      </c>
      <c r="BJ11" s="105">
        <f>BI11*56.25%</f>
        <v>1.40625E-2</v>
      </c>
      <c r="BK11" s="57">
        <f>BI11*75%</f>
        <v>1.8750000000000003E-2</v>
      </c>
      <c r="BL11" s="39"/>
      <c r="BM11" s="6"/>
      <c r="BN11" s="38"/>
      <c r="BO11" s="36">
        <f>BD11-(4.5%+2.5%+4.5%+2.5%+BJ11)</f>
        <v>8.0683950070228383E-2</v>
      </c>
      <c r="BP11" s="6"/>
      <c r="BQ11" s="38"/>
      <c r="BR11" s="36">
        <f>BE11-(6%+2.5%+4.5%+2.5%+BK11)</f>
        <v>6.3901126680537546E-2</v>
      </c>
      <c r="BS11" s="6"/>
      <c r="BT11" s="38"/>
      <c r="BU11" s="36">
        <f>BF11-(8%+2.5%+3.5%+2.5%+BI11)</f>
        <v>6.1685066662834243E-2</v>
      </c>
      <c r="BV11" s="31"/>
      <c r="BW11" s="34">
        <f>Q11/FY11</f>
        <v>3.9049272445953629E-4</v>
      </c>
      <c r="BX11" s="6">
        <f t="shared" si="28"/>
        <v>1.6891962403556497E-2</v>
      </c>
      <c r="BY11" s="35">
        <f>FG11/E11</f>
        <v>1.3463527582345871E-2</v>
      </c>
      <c r="BZ11" s="6">
        <f t="shared" si="29"/>
        <v>7.0390309009845956E-2</v>
      </c>
      <c r="CA11" s="6">
        <f t="shared" si="30"/>
        <v>0.72428858863029888</v>
      </c>
      <c r="CB11" s="36">
        <f t="shared" si="31"/>
        <v>0.78636736022002462</v>
      </c>
      <c r="CC11" s="31"/>
      <c r="CD11" s="30">
        <v>2.9079999999999999</v>
      </c>
      <c r="CE11" s="31">
        <v>34.374000000000002</v>
      </c>
      <c r="CF11" s="32">
        <f t="shared" si="32"/>
        <v>37.282000000000004</v>
      </c>
      <c r="CG11" s="28">
        <v>6443.7049999999999</v>
      </c>
      <c r="CH11" s="31">
        <v>8.7029999999999994</v>
      </c>
      <c r="CI11" s="31">
        <v>15.285</v>
      </c>
      <c r="CJ11" s="32">
        <f t="shared" si="33"/>
        <v>6419.7169999999996</v>
      </c>
      <c r="CK11" s="31">
        <v>1023.087</v>
      </c>
      <c r="CL11" s="31">
        <v>345.97499999999997</v>
      </c>
      <c r="CM11" s="32">
        <f t="shared" si="34"/>
        <v>1369.0619999999999</v>
      </c>
      <c r="CN11" s="31">
        <v>15.71</v>
      </c>
      <c r="CO11" s="31">
        <v>0</v>
      </c>
      <c r="CP11" s="31">
        <v>150.815</v>
      </c>
      <c r="CQ11" s="31">
        <v>8.7120000000000744</v>
      </c>
      <c r="CR11" s="32">
        <f t="shared" si="35"/>
        <v>8001.2979999999998</v>
      </c>
      <c r="CS11" s="31">
        <v>90.161000000000001</v>
      </c>
      <c r="CT11" s="28">
        <v>5954.0990000000002</v>
      </c>
      <c r="CU11" s="32">
        <f t="shared" si="36"/>
        <v>6044.26</v>
      </c>
      <c r="CV11" s="31">
        <v>604.02200000000005</v>
      </c>
      <c r="CW11" s="31">
        <v>93.981999999999516</v>
      </c>
      <c r="CX11" s="32">
        <f t="shared" si="37"/>
        <v>698.00399999999956</v>
      </c>
      <c r="CY11" s="31">
        <v>50.536999999999999</v>
      </c>
      <c r="CZ11" s="31">
        <v>1208.4970000000001</v>
      </c>
      <c r="DA11" s="48">
        <f t="shared" si="38"/>
        <v>8001.2980000000007</v>
      </c>
      <c r="DB11" s="31"/>
      <c r="DC11" s="49">
        <v>1069.203</v>
      </c>
      <c r="DD11" s="31"/>
      <c r="DE11" s="27">
        <v>100</v>
      </c>
      <c r="DF11" s="28">
        <v>125</v>
      </c>
      <c r="DG11" s="28">
        <v>250</v>
      </c>
      <c r="DH11" s="28">
        <v>100</v>
      </c>
      <c r="DI11" s="28">
        <v>150</v>
      </c>
      <c r="DJ11" s="28">
        <v>0</v>
      </c>
      <c r="DK11" s="29">
        <f t="shared" si="39"/>
        <v>725</v>
      </c>
      <c r="DL11" s="39">
        <f t="shared" si="40"/>
        <v>9.0610298479071774E-2</v>
      </c>
      <c r="DM11" s="31"/>
      <c r="DN11" s="43" t="s">
        <v>234</v>
      </c>
      <c r="DO11" s="40">
        <v>50.7</v>
      </c>
      <c r="DP11" s="50">
        <v>2</v>
      </c>
      <c r="DQ11" s="51" t="s">
        <v>172</v>
      </c>
      <c r="DR11" s="41"/>
      <c r="DS11" s="41"/>
      <c r="DT11" s="52" t="s">
        <v>166</v>
      </c>
      <c r="DU11" s="40"/>
      <c r="DV11" s="39" t="s">
        <v>240</v>
      </c>
      <c r="DW11" s="42"/>
      <c r="DX11" s="27">
        <v>975.51289999999995</v>
      </c>
      <c r="DY11" s="28">
        <v>975.51289999999995</v>
      </c>
      <c r="DZ11" s="29">
        <v>1025.1289999999999</v>
      </c>
      <c r="EA11" s="28"/>
      <c r="EB11" s="43">
        <f t="shared" si="41"/>
        <v>3886.8445000000002</v>
      </c>
      <c r="EC11" s="28">
        <v>3795.3020000000001</v>
      </c>
      <c r="ED11" s="29">
        <v>3978.3870000000002</v>
      </c>
      <c r="EE11" s="28"/>
      <c r="EF11" s="27">
        <v>1159.72</v>
      </c>
      <c r="EG11" s="28">
        <v>1174.07</v>
      </c>
      <c r="EH11" s="29">
        <v>1243.402</v>
      </c>
      <c r="EI11" s="53">
        <v>4940.3090000000002</v>
      </c>
      <c r="EJ11" s="28"/>
      <c r="EK11" s="27">
        <v>460.74099999999999</v>
      </c>
      <c r="EL11" s="28">
        <v>54.567999999999998</v>
      </c>
      <c r="EM11" s="28">
        <v>334.28800000000001</v>
      </c>
      <c r="EN11" s="28">
        <v>66.439000000000007</v>
      </c>
      <c r="EO11" s="28">
        <v>730.072</v>
      </c>
      <c r="EP11" s="28">
        <v>27.736000000000001</v>
      </c>
      <c r="EQ11" s="28">
        <v>102.75900000000041</v>
      </c>
      <c r="ER11" s="29">
        <v>4667.1019999999999</v>
      </c>
      <c r="ES11" s="29">
        <f t="shared" si="42"/>
        <v>6443.7049999999999</v>
      </c>
      <c r="ET11" s="40"/>
      <c r="EU11" s="38">
        <f t="shared" si="43"/>
        <v>7.1502497398623924E-2</v>
      </c>
      <c r="EV11" s="6">
        <f t="shared" si="44"/>
        <v>8.4684199540481751E-3</v>
      </c>
      <c r="EW11" s="6">
        <f t="shared" si="45"/>
        <v>5.1878228441556526E-2</v>
      </c>
      <c r="EX11" s="6">
        <f t="shared" si="46"/>
        <v>1.0310683061996166E-2</v>
      </c>
      <c r="EY11" s="6">
        <f t="shared" si="47"/>
        <v>0.11330003468501429</v>
      </c>
      <c r="EZ11" s="6">
        <f t="shared" si="48"/>
        <v>4.3043559567050322E-3</v>
      </c>
      <c r="FA11" s="6">
        <f t="shared" si="49"/>
        <v>1.5947191871757072E-2</v>
      </c>
      <c r="FB11" s="6">
        <f t="shared" si="50"/>
        <v>0.72428858863029888</v>
      </c>
      <c r="FC11" s="39">
        <f t="shared" si="51"/>
        <v>1</v>
      </c>
      <c r="FD11" s="40"/>
      <c r="FE11" s="30">
        <v>36.390999999999998</v>
      </c>
      <c r="FF11" s="31">
        <v>50.363999999999997</v>
      </c>
      <c r="FG11" s="48">
        <f t="shared" si="52"/>
        <v>86.754999999999995</v>
      </c>
      <c r="FI11" s="30">
        <f>CH11</f>
        <v>8.7029999999999994</v>
      </c>
      <c r="FJ11" s="31">
        <f>CI11</f>
        <v>15.285</v>
      </c>
      <c r="FK11" s="48">
        <f t="shared" si="53"/>
        <v>23.988</v>
      </c>
      <c r="FM11" s="27">
        <f>FQ11*E11</f>
        <v>4667.1019999999999</v>
      </c>
      <c r="FN11" s="28">
        <f>E11*FR11</f>
        <v>1776.6029999999998</v>
      </c>
      <c r="FO11" s="29">
        <f t="shared" si="54"/>
        <v>6443.7049999999999</v>
      </c>
      <c r="FQ11" s="38">
        <v>0.72428858863029888</v>
      </c>
      <c r="FR11" s="6">
        <v>0.27571141136970112</v>
      </c>
      <c r="FS11" s="36">
        <f t="shared" si="55"/>
        <v>1</v>
      </c>
      <c r="FT11" s="40"/>
      <c r="FU11" s="43">
        <f t="shared" si="56"/>
        <v>1149.3555000000001</v>
      </c>
      <c r="FV11" s="28">
        <v>1090.2139999999999</v>
      </c>
      <c r="FW11" s="29">
        <f>CZ11</f>
        <v>1208.4970000000001</v>
      </c>
      <c r="FY11" s="43">
        <f t="shared" si="57"/>
        <v>6217.7855</v>
      </c>
      <c r="FZ11" s="28">
        <v>5991.866</v>
      </c>
      <c r="GA11" s="29">
        <f>CG11</f>
        <v>6443.7049999999999</v>
      </c>
      <c r="GC11" s="43">
        <f t="shared" si="58"/>
        <v>1916.4425000000001</v>
      </c>
      <c r="GD11" s="28">
        <v>1960.431</v>
      </c>
      <c r="GE11" s="29">
        <f>F11</f>
        <v>1872.454</v>
      </c>
      <c r="GG11" s="43">
        <f t="shared" si="59"/>
        <v>8134.2280000000001</v>
      </c>
      <c r="GH11" s="40">
        <f t="shared" si="60"/>
        <v>7952.2970000000005</v>
      </c>
      <c r="GI11" s="50">
        <f t="shared" si="61"/>
        <v>8316.1589999999997</v>
      </c>
      <c r="GK11" s="43">
        <f t="shared" si="62"/>
        <v>5765.9084999999995</v>
      </c>
      <c r="GL11" s="28">
        <v>5577.7179999999998</v>
      </c>
      <c r="GM11" s="29">
        <f>G11</f>
        <v>5954.0990000000002</v>
      </c>
      <c r="GN11" s="28"/>
      <c r="GO11" s="43">
        <f t="shared" si="63"/>
        <v>7763.2425000000003</v>
      </c>
      <c r="GP11" s="28">
        <v>7525.1869999999999</v>
      </c>
      <c r="GQ11" s="29">
        <f>C11</f>
        <v>8001.2979999999998</v>
      </c>
      <c r="GR11" s="28"/>
      <c r="GS11" s="54">
        <f>ED11/C11</f>
        <v>0.49721770142794336</v>
      </c>
      <c r="GT11" s="44"/>
    </row>
    <row r="12" spans="1:203" x14ac:dyDescent="0.2">
      <c r="A12" s="1"/>
      <c r="B12" s="45" t="s">
        <v>181</v>
      </c>
      <c r="C12" s="27">
        <v>2095.5445803600001</v>
      </c>
      <c r="D12" s="28">
        <v>2066.6277901799999</v>
      </c>
      <c r="E12" s="28">
        <v>1713.84853782</v>
      </c>
      <c r="F12" s="28">
        <v>79.196005249999999</v>
      </c>
      <c r="G12" s="28">
        <v>1813.88756489</v>
      </c>
      <c r="H12" s="28">
        <f t="shared" si="0"/>
        <v>2174.7405856099999</v>
      </c>
      <c r="I12" s="29">
        <f t="shared" si="1"/>
        <v>1793.0445430700001</v>
      </c>
      <c r="J12" s="28"/>
      <c r="K12" s="30">
        <v>57.212095750000003</v>
      </c>
      <c r="L12" s="31">
        <v>12.243</v>
      </c>
      <c r="M12" s="31">
        <v>0.6484145</v>
      </c>
      <c r="N12" s="32">
        <f t="shared" si="2"/>
        <v>70.103510249999999</v>
      </c>
      <c r="O12" s="31">
        <v>38.209998900000002</v>
      </c>
      <c r="P12" s="32">
        <f t="shared" si="3"/>
        <v>31.893511349999997</v>
      </c>
      <c r="Q12" s="31">
        <v>4.9254876000000003</v>
      </c>
      <c r="R12" s="32">
        <f t="shared" si="4"/>
        <v>26.968023749999997</v>
      </c>
      <c r="S12" s="31">
        <v>3.14438408</v>
      </c>
      <c r="T12" s="31">
        <v>-2.1999999999999999E-2</v>
      </c>
      <c r="U12" s="31">
        <v>-1.8</v>
      </c>
      <c r="V12" s="32">
        <f t="shared" si="5"/>
        <v>28.290407829999996</v>
      </c>
      <c r="W12" s="31">
        <v>6.4950000000000001</v>
      </c>
      <c r="X12" s="33">
        <f t="shared" si="6"/>
        <v>21.795407829999995</v>
      </c>
      <c r="Y12" s="31"/>
      <c r="Z12" s="34">
        <f t="shared" si="7"/>
        <v>2.7683792902551126E-2</v>
      </c>
      <c r="AA12" s="35">
        <f t="shared" si="8"/>
        <v>5.9241436983355645E-3</v>
      </c>
      <c r="AB12" s="6">
        <f t="shared" si="9"/>
        <v>0.52180993144040999</v>
      </c>
      <c r="AC12" s="6">
        <f t="shared" si="10"/>
        <v>0.52165320586356312</v>
      </c>
      <c r="AD12" s="6">
        <f t="shared" si="11"/>
        <v>0.54505115027389095</v>
      </c>
      <c r="AE12" s="35">
        <f t="shared" si="12"/>
        <v>1.8489056946568966E-2</v>
      </c>
      <c r="AF12" s="35">
        <f t="shared" si="13"/>
        <v>1.0546363468818761E-2</v>
      </c>
      <c r="AG12" s="35">
        <f>X12/EB12</f>
        <v>2.2995082552826916E-2</v>
      </c>
      <c r="AH12" s="35">
        <f>(P12+S12+T12)/EB12</f>
        <v>3.6943259440445395E-2</v>
      </c>
      <c r="AI12" s="35">
        <f>R12/EB12</f>
        <v>2.8452412418925908E-2</v>
      </c>
      <c r="AJ12" s="36">
        <f>X12/FU12</f>
        <v>9.6180585972914914E-2</v>
      </c>
      <c r="AK12" s="37"/>
      <c r="AL12" s="38">
        <f t="shared" si="14"/>
        <v>4.059087608089409E-3</v>
      </c>
      <c r="AM12" s="6">
        <f t="shared" si="15"/>
        <v>-7.8031641771058001E-3</v>
      </c>
      <c r="AN12" s="36">
        <f t="shared" si="16"/>
        <v>1.5986004339772628E-2</v>
      </c>
      <c r="AO12" s="31"/>
      <c r="AP12" s="38">
        <f t="shared" si="17"/>
        <v>1.0583709848696716</v>
      </c>
      <c r="AQ12" s="6">
        <f t="shared" si="18"/>
        <v>0.98829277736619314</v>
      </c>
      <c r="AR12" s="6">
        <f t="shared" si="19"/>
        <v>-0.14270138827999904</v>
      </c>
      <c r="AS12" s="6">
        <f t="shared" si="20"/>
        <v>1.9516681548227426E-2</v>
      </c>
      <c r="AT12" s="6">
        <f t="shared" si="21"/>
        <v>0.15295511444329957</v>
      </c>
      <c r="AU12" s="46">
        <v>2.73</v>
      </c>
      <c r="AV12" s="47">
        <v>1.55</v>
      </c>
      <c r="AW12" s="31"/>
      <c r="AX12" s="38">
        <f>FW12/C12</f>
        <v>0.11487154591511779</v>
      </c>
      <c r="AY12" s="6">
        <v>0.10009999999999999</v>
      </c>
      <c r="AZ12" s="6">
        <f t="shared" si="22"/>
        <v>0.21786333748575223</v>
      </c>
      <c r="BA12" s="6">
        <f t="shared" si="23"/>
        <v>0.21786333748575223</v>
      </c>
      <c r="BB12" s="36">
        <f t="shared" si="24"/>
        <v>0.23880357179752656</v>
      </c>
      <c r="BC12" s="6"/>
      <c r="BD12" s="38">
        <f t="shared" si="25"/>
        <v>0.22261316855612781</v>
      </c>
      <c r="BE12" s="6">
        <f t="shared" si="26"/>
        <v>0.22375607089837304</v>
      </c>
      <c r="BF12" s="36">
        <f t="shared" si="27"/>
        <v>0.24458654996229195</v>
      </c>
      <c r="BG12" s="6"/>
      <c r="BH12" s="38"/>
      <c r="BI12" s="36">
        <v>2.8000000000000001E-2</v>
      </c>
      <c r="BJ12" s="105">
        <f>BI12*56.25%</f>
        <v>1.575E-2</v>
      </c>
      <c r="BK12" s="57">
        <f>BI12*75%</f>
        <v>2.1000000000000001E-2</v>
      </c>
      <c r="BL12" s="39"/>
      <c r="BM12" s="6"/>
      <c r="BN12" s="38"/>
      <c r="BO12" s="36">
        <f>BD12-(4.5%+2.5%+4.5%+2.5%+BJ12)</f>
        <v>6.6863168556127811E-2</v>
      </c>
      <c r="BP12" s="6"/>
      <c r="BQ12" s="38"/>
      <c r="BR12" s="36">
        <f>BE12-(6%+2.5%+4.5%+2.5%+BK12)</f>
        <v>4.7756070898373054E-2</v>
      </c>
      <c r="BS12" s="6"/>
      <c r="BT12" s="38"/>
      <c r="BU12" s="36">
        <f>BF12-(8%+2.5%+3.5%+2.5%+BI12)</f>
        <v>5.158654996229195E-2</v>
      </c>
      <c r="BV12" s="31"/>
      <c r="BW12" s="34">
        <f>Q12/FY12</f>
        <v>2.8797549705826824E-3</v>
      </c>
      <c r="BX12" s="6">
        <f t="shared" si="28"/>
        <v>0.14066433371228515</v>
      </c>
      <c r="BY12" s="35">
        <f>FG12/E12</f>
        <v>2.1899115127022875E-2</v>
      </c>
      <c r="BZ12" s="6">
        <f t="shared" si="29"/>
        <v>0.14834722806918937</v>
      </c>
      <c r="CA12" s="6">
        <f t="shared" si="30"/>
        <v>0.85253223051350868</v>
      </c>
      <c r="CB12" s="36">
        <f t="shared" si="31"/>
        <v>0.85904565389252951</v>
      </c>
      <c r="CC12" s="31"/>
      <c r="CD12" s="30">
        <v>76.115964449999993</v>
      </c>
      <c r="CE12" s="31">
        <v>143.50157505999999</v>
      </c>
      <c r="CF12" s="32">
        <f t="shared" si="32"/>
        <v>219.61753950999997</v>
      </c>
      <c r="CG12" s="28">
        <v>1713.84853782</v>
      </c>
      <c r="CH12" s="31">
        <v>10.819000000000001</v>
      </c>
      <c r="CI12" s="31">
        <v>1.462</v>
      </c>
      <c r="CJ12" s="32">
        <f t="shared" si="33"/>
        <v>1701.5675378200001</v>
      </c>
      <c r="CK12" s="31">
        <v>100.9067216</v>
      </c>
      <c r="CL12" s="31">
        <v>56.171201780000004</v>
      </c>
      <c r="CM12" s="32">
        <f t="shared" si="34"/>
        <v>157.07792338000002</v>
      </c>
      <c r="CN12" s="31">
        <v>0</v>
      </c>
      <c r="CO12" s="31">
        <v>0</v>
      </c>
      <c r="CP12" s="31">
        <v>15.69025066</v>
      </c>
      <c r="CQ12" s="31">
        <v>1.5913289900000258</v>
      </c>
      <c r="CR12" s="32">
        <f t="shared" si="35"/>
        <v>2095.5445803600001</v>
      </c>
      <c r="CS12" s="31">
        <v>1.3000736199999998</v>
      </c>
      <c r="CT12" s="28">
        <v>1813.88756489</v>
      </c>
      <c r="CU12" s="32">
        <f t="shared" si="36"/>
        <v>1815.1876385099999</v>
      </c>
      <c r="CV12" s="31">
        <v>0</v>
      </c>
      <c r="CW12" s="31">
        <v>19.451429700000148</v>
      </c>
      <c r="CX12" s="32">
        <f t="shared" si="37"/>
        <v>19.451429700000148</v>
      </c>
      <c r="CY12" s="31">
        <v>20.18706667</v>
      </c>
      <c r="CZ12" s="31">
        <v>240.71844547999999</v>
      </c>
      <c r="DA12" s="48">
        <f t="shared" si="38"/>
        <v>2095.5445803600001</v>
      </c>
      <c r="DB12" s="31"/>
      <c r="DC12" s="49">
        <v>320.52426111</v>
      </c>
      <c r="DD12" s="31"/>
      <c r="DE12" s="27">
        <v>0</v>
      </c>
      <c r="DF12" s="28">
        <v>0</v>
      </c>
      <c r="DG12" s="28">
        <v>0</v>
      </c>
      <c r="DH12" s="28">
        <v>20</v>
      </c>
      <c r="DI12" s="28">
        <v>0</v>
      </c>
      <c r="DJ12" s="28">
        <v>0</v>
      </c>
      <c r="DK12" s="29">
        <f t="shared" si="39"/>
        <v>20</v>
      </c>
      <c r="DL12" s="39">
        <f t="shared" si="40"/>
        <v>9.5440584693092714E-3</v>
      </c>
      <c r="DM12" s="31"/>
      <c r="DN12" s="43" t="s">
        <v>234</v>
      </c>
      <c r="DO12" s="40">
        <v>18.399999999999999</v>
      </c>
      <c r="DP12" s="50">
        <v>2</v>
      </c>
      <c r="DQ12" s="51" t="s">
        <v>172</v>
      </c>
      <c r="DR12" s="41"/>
      <c r="DS12" s="41"/>
      <c r="DT12" s="43"/>
      <c r="DU12" s="40"/>
      <c r="DV12" s="39" t="s">
        <v>240</v>
      </c>
      <c r="DW12" s="42"/>
      <c r="DX12" s="27">
        <v>208.08108853228202</v>
      </c>
      <c r="DY12" s="28">
        <v>208.08108853228202</v>
      </c>
      <c r="DZ12" s="29">
        <v>228.08108853228202</v>
      </c>
      <c r="EA12" s="28"/>
      <c r="EB12" s="43">
        <f t="shared" si="41"/>
        <v>947.82907519158096</v>
      </c>
      <c r="EC12" s="28">
        <v>940.55899999999997</v>
      </c>
      <c r="ED12" s="29">
        <v>955.09915038316194</v>
      </c>
      <c r="EE12" s="28"/>
      <c r="EF12" s="27">
        <v>230.81290061999999</v>
      </c>
      <c r="EG12" s="28">
        <v>231.99790062</v>
      </c>
      <c r="EH12" s="29">
        <v>253.59564942</v>
      </c>
      <c r="EI12" s="53">
        <v>1036.8339937706999</v>
      </c>
      <c r="EJ12" s="28"/>
      <c r="EK12" s="27">
        <v>75.203995089999992</v>
      </c>
      <c r="EL12" s="28">
        <v>7.0524557299999993</v>
      </c>
      <c r="EM12" s="28">
        <v>40.17691387</v>
      </c>
      <c r="EN12" s="28">
        <v>24.576499999999999</v>
      </c>
      <c r="EO12" s="28">
        <v>50.890177129999998</v>
      </c>
      <c r="EP12" s="28">
        <v>5.8168470799999996</v>
      </c>
      <c r="EQ12" s="28">
        <v>49.02053221000029</v>
      </c>
      <c r="ER12" s="29">
        <v>1461.11111671</v>
      </c>
      <c r="ES12" s="29">
        <f t="shared" si="42"/>
        <v>1713.8485378200003</v>
      </c>
      <c r="ET12" s="40"/>
      <c r="EU12" s="38">
        <f t="shared" si="43"/>
        <v>4.3880187443902589E-2</v>
      </c>
      <c r="EV12" s="6">
        <f t="shared" si="44"/>
        <v>4.1149819102279939E-3</v>
      </c>
      <c r="EW12" s="6">
        <f t="shared" si="45"/>
        <v>2.3442511390828428E-2</v>
      </c>
      <c r="EX12" s="6">
        <f t="shared" si="46"/>
        <v>1.4339948634703207E-2</v>
      </c>
      <c r="EY12" s="6">
        <f t="shared" si="47"/>
        <v>2.9693509086124868E-2</v>
      </c>
      <c r="EZ12" s="6">
        <f t="shared" si="48"/>
        <v>3.3940263399232329E-3</v>
      </c>
      <c r="FA12" s="6">
        <f t="shared" si="49"/>
        <v>2.8602604680781161E-2</v>
      </c>
      <c r="FB12" s="6">
        <f t="shared" si="50"/>
        <v>0.85253223051350857</v>
      </c>
      <c r="FC12" s="39">
        <f t="shared" si="51"/>
        <v>1</v>
      </c>
      <c r="FD12" s="40"/>
      <c r="FE12" s="30">
        <v>9.8705935900000004</v>
      </c>
      <c r="FF12" s="31">
        <v>27.66117285</v>
      </c>
      <c r="FG12" s="48">
        <f t="shared" si="52"/>
        <v>37.531766439999998</v>
      </c>
      <c r="FI12" s="30">
        <f>CH12</f>
        <v>10.819000000000001</v>
      </c>
      <c r="FJ12" s="31">
        <f>CI12</f>
        <v>1.462</v>
      </c>
      <c r="FK12" s="48">
        <f t="shared" si="53"/>
        <v>12.281000000000001</v>
      </c>
      <c r="FM12" s="27">
        <f>FQ12*E12</f>
        <v>1461.11111671</v>
      </c>
      <c r="FN12" s="28">
        <f>E12*FR12</f>
        <v>252.73742110999996</v>
      </c>
      <c r="FO12" s="29">
        <f t="shared" si="54"/>
        <v>1713.84853782</v>
      </c>
      <c r="FQ12" s="38">
        <v>0.85253223051350868</v>
      </c>
      <c r="FR12" s="6">
        <v>0.14746776948649132</v>
      </c>
      <c r="FS12" s="36">
        <f t="shared" si="55"/>
        <v>1</v>
      </c>
      <c r="FT12" s="40"/>
      <c r="FU12" s="43">
        <f t="shared" si="56"/>
        <v>226.60922274000001</v>
      </c>
      <c r="FV12" s="28">
        <v>212.5</v>
      </c>
      <c r="FW12" s="29">
        <f>CZ12</f>
        <v>240.71844547999999</v>
      </c>
      <c r="FY12" s="43">
        <f t="shared" si="57"/>
        <v>1710.3842689100002</v>
      </c>
      <c r="FZ12" s="28">
        <v>1706.92</v>
      </c>
      <c r="GA12" s="29">
        <f>CG12</f>
        <v>1713.84853782</v>
      </c>
      <c r="GC12" s="43">
        <f t="shared" si="58"/>
        <v>89.711002624999992</v>
      </c>
      <c r="GD12" s="28">
        <v>100.226</v>
      </c>
      <c r="GE12" s="29">
        <f>F12</f>
        <v>79.196005249999999</v>
      </c>
      <c r="GG12" s="43">
        <f t="shared" si="59"/>
        <v>1800.0952715350002</v>
      </c>
      <c r="GH12" s="40">
        <f t="shared" si="60"/>
        <v>1807.1460000000002</v>
      </c>
      <c r="GI12" s="50">
        <f t="shared" si="61"/>
        <v>1793.0445430700001</v>
      </c>
      <c r="GK12" s="43">
        <f t="shared" si="62"/>
        <v>1799.617282445</v>
      </c>
      <c r="GL12" s="28">
        <v>1785.347</v>
      </c>
      <c r="GM12" s="29">
        <f>G12</f>
        <v>1813.88756489</v>
      </c>
      <c r="GN12" s="28"/>
      <c r="GO12" s="43">
        <f t="shared" si="63"/>
        <v>2066.6277901799999</v>
      </c>
      <c r="GP12" s="28">
        <v>2037.711</v>
      </c>
      <c r="GQ12" s="29">
        <f>C12</f>
        <v>2095.5445803600001</v>
      </c>
      <c r="GR12" s="28"/>
      <c r="GS12" s="54">
        <f>ED12/C12</f>
        <v>0.4557761067622253</v>
      </c>
      <c r="GT12" s="44"/>
      <c r="GU12" s="56"/>
    </row>
    <row r="13" spans="1:203" x14ac:dyDescent="0.2">
      <c r="A13" s="1"/>
      <c r="B13" s="45" t="s">
        <v>182</v>
      </c>
      <c r="C13" s="27">
        <v>2514.83</v>
      </c>
      <c r="D13" s="28">
        <v>2435.2555000000002</v>
      </c>
      <c r="E13" s="28">
        <v>2101.9639999999999</v>
      </c>
      <c r="F13" s="28">
        <v>832.4</v>
      </c>
      <c r="G13" s="28">
        <v>1777.789</v>
      </c>
      <c r="H13" s="28">
        <f t="shared" si="0"/>
        <v>3347.23</v>
      </c>
      <c r="I13" s="29">
        <f t="shared" si="1"/>
        <v>2934.364</v>
      </c>
      <c r="J13" s="28"/>
      <c r="K13" s="30">
        <v>55.533999999999999</v>
      </c>
      <c r="L13" s="31">
        <v>8.8260000000000005</v>
      </c>
      <c r="M13" s="31">
        <v>3.2000000000000001E-2</v>
      </c>
      <c r="N13" s="32">
        <f t="shared" si="2"/>
        <v>64.391999999999996</v>
      </c>
      <c r="O13" s="31">
        <v>38.58</v>
      </c>
      <c r="P13" s="32">
        <f t="shared" si="3"/>
        <v>25.811999999999998</v>
      </c>
      <c r="Q13" s="31">
        <v>2.427</v>
      </c>
      <c r="R13" s="32">
        <f t="shared" si="4"/>
        <v>23.384999999999998</v>
      </c>
      <c r="S13" s="31">
        <v>3.4910000000000001</v>
      </c>
      <c r="T13" s="31">
        <v>1.1499999999999999</v>
      </c>
      <c r="U13" s="31">
        <v>-4.4000000000000004</v>
      </c>
      <c r="V13" s="32">
        <f t="shared" si="5"/>
        <v>23.625999999999998</v>
      </c>
      <c r="W13" s="31">
        <v>5.19</v>
      </c>
      <c r="X13" s="33">
        <f t="shared" si="6"/>
        <v>18.435999999999996</v>
      </c>
      <c r="Y13" s="31"/>
      <c r="Z13" s="34">
        <f t="shared" si="7"/>
        <v>2.2804178042098659E-2</v>
      </c>
      <c r="AA13" s="35">
        <f t="shared" si="8"/>
        <v>3.6242603702157741E-3</v>
      </c>
      <c r="AB13" s="6">
        <f t="shared" si="9"/>
        <v>0.55886315240537132</v>
      </c>
      <c r="AC13" s="6">
        <f t="shared" si="10"/>
        <v>0.56833080447240103</v>
      </c>
      <c r="AD13" s="6">
        <f t="shared" si="11"/>
        <v>0.59914275065225497</v>
      </c>
      <c r="AE13" s="35">
        <f t="shared" si="12"/>
        <v>1.5842280204274251E-2</v>
      </c>
      <c r="AF13" s="35">
        <f t="shared" si="13"/>
        <v>7.5704582127008825E-3</v>
      </c>
      <c r="AG13" s="35">
        <f>X13/EB13</f>
        <v>1.4825089912690702E-2</v>
      </c>
      <c r="AH13" s="35">
        <f>(P13+S13+T13)/EB13</f>
        <v>2.4488417395919396E-2</v>
      </c>
      <c r="AI13" s="35">
        <f>R13/EB13</f>
        <v>1.8804769343039276E-2</v>
      </c>
      <c r="AJ13" s="36">
        <f>X13/FU13</f>
        <v>5.6630578853842047E-2</v>
      </c>
      <c r="AK13" s="37"/>
      <c r="AL13" s="38">
        <f t="shared" si="14"/>
        <v>8.2191315343182053E-2</v>
      </c>
      <c r="AM13" s="6">
        <f t="shared" si="15"/>
        <v>9.1644339220437965E-2</v>
      </c>
      <c r="AN13" s="36">
        <f t="shared" si="16"/>
        <v>4.4047839275069903E-2</v>
      </c>
      <c r="AO13" s="31"/>
      <c r="AP13" s="38">
        <f t="shared" si="17"/>
        <v>0.84577518929915074</v>
      </c>
      <c r="AQ13" s="6">
        <f t="shared" si="18"/>
        <v>0.82264447268153762</v>
      </c>
      <c r="AR13" s="6">
        <f t="shared" si="19"/>
        <v>2.8786041203580359E-2</v>
      </c>
      <c r="AS13" s="6">
        <f t="shared" si="20"/>
        <v>0.30583777034630572</v>
      </c>
      <c r="AT13" s="6">
        <f t="shared" si="21"/>
        <v>0.12362068211370152</v>
      </c>
      <c r="AU13" s="46">
        <v>2.2200000000000002</v>
      </c>
      <c r="AV13" s="47">
        <v>1.36</v>
      </c>
      <c r="AW13" s="31"/>
      <c r="AX13" s="38">
        <f>FW13/C13</f>
        <v>0.13388857298505266</v>
      </c>
      <c r="AY13" s="6">
        <v>0.1041</v>
      </c>
      <c r="AZ13" s="6">
        <f t="shared" si="22"/>
        <v>0.20116808864862371</v>
      </c>
      <c r="BA13" s="6">
        <f t="shared" si="23"/>
        <v>0.20116808864862371</v>
      </c>
      <c r="BB13" s="36">
        <f t="shared" si="24"/>
        <v>0.22423764721262057</v>
      </c>
      <c r="BC13" s="6"/>
      <c r="BD13" s="38">
        <f t="shared" si="25"/>
        <v>0.1961803977593326</v>
      </c>
      <c r="BE13" s="6">
        <f t="shared" si="26"/>
        <v>0.19928836911109576</v>
      </c>
      <c r="BF13" s="36">
        <f t="shared" si="27"/>
        <v>0.22177434358974046</v>
      </c>
      <c r="BG13" s="6"/>
      <c r="BH13" s="38"/>
      <c r="BI13" s="36">
        <v>2.3E-2</v>
      </c>
      <c r="BJ13" s="38">
        <f>BI13*56.25%</f>
        <v>1.2937499999999999E-2</v>
      </c>
      <c r="BK13" s="36">
        <f>BI13*75%</f>
        <v>1.7250000000000001E-2</v>
      </c>
      <c r="BL13" s="39">
        <v>1.4999999999999999E-2</v>
      </c>
      <c r="BM13" s="6"/>
      <c r="BN13" s="38"/>
      <c r="BO13" s="36">
        <f>BD13-(4.5%+2.5%+4.5%+2.5%+BJ13)</f>
        <v>4.3242897759332599E-2</v>
      </c>
      <c r="BP13" s="6"/>
      <c r="BQ13" s="38"/>
      <c r="BR13" s="36">
        <f>BE13-(6%+2.5%+4.5%+2.5%+BK13)</f>
        <v>2.703836911109575E-2</v>
      </c>
      <c r="BS13" s="6"/>
      <c r="BT13" s="38"/>
      <c r="BU13" s="36">
        <f>BF13-(8%+2.5%+3.5%+2.5%+BI13)</f>
        <v>3.3774343589740463E-2</v>
      </c>
      <c r="BV13" s="31"/>
      <c r="BW13" s="34">
        <f>Q13/FY13</f>
        <v>1.2002118544534189E-3</v>
      </c>
      <c r="BX13" s="6">
        <f t="shared" si="28"/>
        <v>7.9696581617574633E-2</v>
      </c>
      <c r="BY13" s="35">
        <f>FG13/E13</f>
        <v>2.400136253522896E-2</v>
      </c>
      <c r="BZ13" s="6">
        <f t="shared" si="29"/>
        <v>0.14352651328722657</v>
      </c>
      <c r="CA13" s="6">
        <f t="shared" si="30"/>
        <v>0.7758567701444935</v>
      </c>
      <c r="CB13" s="36">
        <f t="shared" si="31"/>
        <v>0.83944016488751905</v>
      </c>
      <c r="CC13" s="31"/>
      <c r="CD13" s="30">
        <v>67.361999999999995</v>
      </c>
      <c r="CE13" s="31">
        <v>21.623000000000001</v>
      </c>
      <c r="CF13" s="32">
        <f t="shared" si="32"/>
        <v>88.984999999999999</v>
      </c>
      <c r="CG13" s="28">
        <v>2101.9639999999999</v>
      </c>
      <c r="CH13" s="31">
        <v>6.3609999999999998</v>
      </c>
      <c r="CI13" s="31">
        <v>8.4350000000000005</v>
      </c>
      <c r="CJ13" s="32">
        <f t="shared" si="33"/>
        <v>2087.1680000000001</v>
      </c>
      <c r="CK13" s="31">
        <v>221.9</v>
      </c>
      <c r="CL13" s="31">
        <v>104.1</v>
      </c>
      <c r="CM13" s="32">
        <f t="shared" si="34"/>
        <v>326</v>
      </c>
      <c r="CN13" s="31">
        <v>0</v>
      </c>
      <c r="CO13" s="31">
        <v>0</v>
      </c>
      <c r="CP13" s="31">
        <v>9.9819999999999993</v>
      </c>
      <c r="CQ13" s="31">
        <v>2.6949999999996805</v>
      </c>
      <c r="CR13" s="32">
        <f t="shared" si="35"/>
        <v>2514.83</v>
      </c>
      <c r="CS13" s="31">
        <v>101.169</v>
      </c>
      <c r="CT13" s="28">
        <v>1777.789</v>
      </c>
      <c r="CU13" s="32">
        <f t="shared" si="36"/>
        <v>1878.9580000000001</v>
      </c>
      <c r="CV13" s="31">
        <v>251.761</v>
      </c>
      <c r="CW13" s="31">
        <v>17.056999999999903</v>
      </c>
      <c r="CX13" s="32">
        <f t="shared" si="37"/>
        <v>268.81799999999987</v>
      </c>
      <c r="CY13" s="31">
        <v>30.347000000000001</v>
      </c>
      <c r="CZ13" s="31">
        <v>336.70699999999999</v>
      </c>
      <c r="DA13" s="48">
        <f t="shared" si="38"/>
        <v>2514.83</v>
      </c>
      <c r="DB13" s="31"/>
      <c r="DC13" s="49">
        <v>310.88499999999999</v>
      </c>
      <c r="DD13" s="31"/>
      <c r="DE13" s="27">
        <v>100</v>
      </c>
      <c r="DF13" s="28">
        <v>100</v>
      </c>
      <c r="DG13" s="28">
        <v>50</v>
      </c>
      <c r="DH13" s="28">
        <v>0</v>
      </c>
      <c r="DI13" s="28">
        <v>130</v>
      </c>
      <c r="DJ13" s="28">
        <v>0</v>
      </c>
      <c r="DK13" s="29">
        <f t="shared" si="39"/>
        <v>380</v>
      </c>
      <c r="DL13" s="39">
        <f t="shared" si="40"/>
        <v>0.151103653129635</v>
      </c>
      <c r="DM13" s="31"/>
      <c r="DN13" s="43" t="s">
        <v>234</v>
      </c>
      <c r="DO13" s="40">
        <v>19.2</v>
      </c>
      <c r="DP13" s="50">
        <v>2</v>
      </c>
      <c r="DQ13" s="51" t="s">
        <v>172</v>
      </c>
      <c r="DR13" s="41"/>
      <c r="DS13" s="41"/>
      <c r="DT13" s="43"/>
      <c r="DU13" s="40"/>
      <c r="DV13" s="39" t="s">
        <v>240</v>
      </c>
      <c r="DW13" s="42"/>
      <c r="DX13" s="27">
        <v>261.60199999999998</v>
      </c>
      <c r="DY13" s="28">
        <v>261.60199999999998</v>
      </c>
      <c r="DZ13" s="29">
        <v>291.60199999999998</v>
      </c>
      <c r="EA13" s="28"/>
      <c r="EB13" s="43">
        <f t="shared" si="41"/>
        <v>1243.5675000000001</v>
      </c>
      <c r="EC13" s="28">
        <v>1186.72</v>
      </c>
      <c r="ED13" s="29">
        <v>1300.415</v>
      </c>
      <c r="EE13" s="28"/>
      <c r="EF13" s="27">
        <v>321.60500000000002</v>
      </c>
      <c r="EG13" s="28">
        <v>326.7</v>
      </c>
      <c r="EH13" s="29">
        <v>363.56200000000001</v>
      </c>
      <c r="EI13" s="53">
        <v>1639.3330000000001</v>
      </c>
      <c r="EJ13" s="28"/>
      <c r="EK13" s="27">
        <v>18.914999999999999</v>
      </c>
      <c r="EL13" s="28">
        <v>20.744</v>
      </c>
      <c r="EM13" s="28">
        <v>86.45</v>
      </c>
      <c r="EN13" s="28">
        <v>79.350999999999999</v>
      </c>
      <c r="EO13" s="28">
        <v>201.47900000000001</v>
      </c>
      <c r="EP13" s="28">
        <v>12.226000000000001</v>
      </c>
      <c r="EQ13" s="28">
        <v>51.975999999999999</v>
      </c>
      <c r="ER13" s="29">
        <v>1630.8230000000001</v>
      </c>
      <c r="ES13" s="29">
        <f t="shared" si="42"/>
        <v>2101.9639999999999</v>
      </c>
      <c r="ET13" s="40"/>
      <c r="EU13" s="38">
        <f t="shared" si="43"/>
        <v>8.9987269049327193E-3</v>
      </c>
      <c r="EV13" s="6">
        <f t="shared" si="44"/>
        <v>9.8688654991236774E-3</v>
      </c>
      <c r="EW13" s="6">
        <f t="shared" si="45"/>
        <v>4.1128202005362609E-2</v>
      </c>
      <c r="EX13" s="6">
        <f t="shared" si="46"/>
        <v>3.7750884410960417E-2</v>
      </c>
      <c r="EY13" s="6">
        <f t="shared" si="47"/>
        <v>9.5852735822307147E-2</v>
      </c>
      <c r="EZ13" s="6">
        <f t="shared" si="48"/>
        <v>5.8164649822737219E-3</v>
      </c>
      <c r="FA13" s="6">
        <f t="shared" si="49"/>
        <v>2.4727350230546289E-2</v>
      </c>
      <c r="FB13" s="6">
        <f t="shared" si="50"/>
        <v>0.7758567701444935</v>
      </c>
      <c r="FC13" s="39">
        <f t="shared" si="51"/>
        <v>1</v>
      </c>
      <c r="FD13" s="40"/>
      <c r="FE13" s="30">
        <v>26.065000000000001</v>
      </c>
      <c r="FF13" s="31">
        <v>24.385000000000002</v>
      </c>
      <c r="FG13" s="48">
        <f t="shared" si="52"/>
        <v>50.45</v>
      </c>
      <c r="FI13" s="30">
        <f>CH13</f>
        <v>6.3609999999999998</v>
      </c>
      <c r="FJ13" s="31">
        <f>CI13</f>
        <v>8.4350000000000005</v>
      </c>
      <c r="FK13" s="48">
        <f t="shared" si="53"/>
        <v>14.795999999999999</v>
      </c>
      <c r="FM13" s="27">
        <f>FQ13*E13</f>
        <v>1630.8230000000001</v>
      </c>
      <c r="FN13" s="28">
        <f>E13*FR13</f>
        <v>471.14099999999985</v>
      </c>
      <c r="FO13" s="29">
        <f t="shared" si="54"/>
        <v>2101.9639999999999</v>
      </c>
      <c r="FQ13" s="38">
        <v>0.7758567701444935</v>
      </c>
      <c r="FR13" s="6">
        <v>0.2241432298555065</v>
      </c>
      <c r="FS13" s="36">
        <f t="shared" si="55"/>
        <v>1</v>
      </c>
      <c r="FT13" s="40"/>
      <c r="FU13" s="43">
        <f t="shared" si="56"/>
        <v>325.54849999999999</v>
      </c>
      <c r="FV13" s="28">
        <v>314.39</v>
      </c>
      <c r="FW13" s="29">
        <f>CZ13</f>
        <v>336.70699999999999</v>
      </c>
      <c r="FY13" s="43">
        <f t="shared" si="57"/>
        <v>2022.143</v>
      </c>
      <c r="FZ13" s="28">
        <v>1942.3219999999999</v>
      </c>
      <c r="GA13" s="29">
        <f>CG13</f>
        <v>2101.9639999999999</v>
      </c>
      <c r="GC13" s="43">
        <f t="shared" si="58"/>
        <v>789.05</v>
      </c>
      <c r="GD13" s="28">
        <v>745.7</v>
      </c>
      <c r="GE13" s="29">
        <f>F13</f>
        <v>832.4</v>
      </c>
      <c r="GG13" s="43">
        <f t="shared" si="59"/>
        <v>2811.1930000000002</v>
      </c>
      <c r="GH13" s="40">
        <f t="shared" si="60"/>
        <v>2688.0219999999999</v>
      </c>
      <c r="GI13" s="50">
        <f t="shared" si="61"/>
        <v>2934.364</v>
      </c>
      <c r="GK13" s="43">
        <f t="shared" si="62"/>
        <v>1740.287</v>
      </c>
      <c r="GL13" s="28">
        <v>1702.7850000000001</v>
      </c>
      <c r="GM13" s="29">
        <f>G13</f>
        <v>1777.789</v>
      </c>
      <c r="GN13" s="28"/>
      <c r="GO13" s="43">
        <f t="shared" si="63"/>
        <v>2435.2555000000002</v>
      </c>
      <c r="GP13" s="28">
        <v>2355.681</v>
      </c>
      <c r="GQ13" s="29">
        <f>C13</f>
        <v>2514.83</v>
      </c>
      <c r="GR13" s="28"/>
      <c r="GS13" s="54">
        <f>ED13/C13</f>
        <v>0.51709857127519554</v>
      </c>
      <c r="GT13" s="44"/>
    </row>
    <row r="14" spans="1:203" x14ac:dyDescent="0.2">
      <c r="A14" s="1"/>
      <c r="B14" s="45" t="s">
        <v>184</v>
      </c>
      <c r="C14" s="27">
        <v>945.04600000000005</v>
      </c>
      <c r="D14" s="28">
        <v>925.39200000000005</v>
      </c>
      <c r="E14" s="28">
        <v>790.86599999999999</v>
      </c>
      <c r="F14" s="28">
        <v>272.74299999999999</v>
      </c>
      <c r="G14" s="28">
        <v>699.00400000000002</v>
      </c>
      <c r="H14" s="28">
        <f t="shared" si="0"/>
        <v>1217.789</v>
      </c>
      <c r="I14" s="29">
        <f t="shared" si="1"/>
        <v>1063.6089999999999</v>
      </c>
      <c r="J14" s="28"/>
      <c r="K14" s="30">
        <v>35.243000000000002</v>
      </c>
      <c r="L14" s="31">
        <v>5.383</v>
      </c>
      <c r="M14" s="31">
        <v>0.48199999999999998</v>
      </c>
      <c r="N14" s="32">
        <f t="shared" si="2"/>
        <v>41.108000000000004</v>
      </c>
      <c r="O14" s="31">
        <v>20.233000000000001</v>
      </c>
      <c r="P14" s="32">
        <f t="shared" si="3"/>
        <v>20.875000000000004</v>
      </c>
      <c r="Q14" s="31">
        <v>1.6419999999999999</v>
      </c>
      <c r="R14" s="32">
        <f t="shared" si="4"/>
        <v>19.233000000000004</v>
      </c>
      <c r="S14" s="31">
        <v>0.80100000000000005</v>
      </c>
      <c r="T14" s="31">
        <v>0.23100000000000001</v>
      </c>
      <c r="U14" s="31">
        <v>-1.6</v>
      </c>
      <c r="V14" s="32">
        <f t="shared" si="5"/>
        <v>18.665000000000003</v>
      </c>
      <c r="W14" s="31">
        <v>3.9769999999999999</v>
      </c>
      <c r="X14" s="33">
        <f t="shared" si="6"/>
        <v>14.688000000000002</v>
      </c>
      <c r="Y14" s="31"/>
      <c r="Z14" s="34">
        <f t="shared" si="7"/>
        <v>3.8084400988986286E-2</v>
      </c>
      <c r="AA14" s="35">
        <f t="shared" si="8"/>
        <v>5.8169943115998404E-3</v>
      </c>
      <c r="AB14" s="6">
        <f t="shared" si="9"/>
        <v>0.48013763644992874</v>
      </c>
      <c r="AC14" s="6">
        <f t="shared" si="10"/>
        <v>0.48278412751437633</v>
      </c>
      <c r="AD14" s="6">
        <f t="shared" si="11"/>
        <v>0.49219130096331609</v>
      </c>
      <c r="AE14" s="35">
        <f t="shared" si="12"/>
        <v>2.1864247799851307E-2</v>
      </c>
      <c r="AF14" s="35">
        <f t="shared" si="13"/>
        <v>1.5872192541106906E-2</v>
      </c>
      <c r="AG14" s="35">
        <f>X14/EB14</f>
        <v>3.2652589387241533E-2</v>
      </c>
      <c r="AH14" s="35">
        <f>(P14+S14+T14)/EB14</f>
        <v>4.8700999163010635E-2</v>
      </c>
      <c r="AI14" s="35">
        <f>R14/EB14</f>
        <v>4.2756485000327915E-2</v>
      </c>
      <c r="AJ14" s="36">
        <f>X14/FU14</f>
        <v>0.10503244721740532</v>
      </c>
      <c r="AK14" s="37"/>
      <c r="AL14" s="38">
        <f t="shared" si="14"/>
        <v>3.3494286068985309E-2</v>
      </c>
      <c r="AM14" s="6">
        <f t="shared" si="15"/>
        <v>2.9426880435150817E-2</v>
      </c>
      <c r="AN14" s="36">
        <f t="shared" si="16"/>
        <v>2.5221176636237807E-2</v>
      </c>
      <c r="AO14" s="31"/>
      <c r="AP14" s="38">
        <f t="shared" si="17"/>
        <v>0.8838463153049948</v>
      </c>
      <c r="AQ14" s="6">
        <f t="shared" si="18"/>
        <v>0.88543387278199459</v>
      </c>
      <c r="AR14" s="6">
        <f t="shared" si="19"/>
        <v>-3.3941204978381996E-2</v>
      </c>
      <c r="AS14" s="6">
        <f t="shared" si="20"/>
        <v>0.24000471934699472</v>
      </c>
      <c r="AT14" s="6">
        <f t="shared" si="21"/>
        <v>0.12964448291405919</v>
      </c>
      <c r="AU14" s="46">
        <v>1.98</v>
      </c>
      <c r="AV14" s="47">
        <v>1.34</v>
      </c>
      <c r="AW14" s="31"/>
      <c r="AX14" s="38">
        <f>FW14/C14</f>
        <v>0.15561464732933633</v>
      </c>
      <c r="AY14" s="6">
        <v>0.12970000000000001</v>
      </c>
      <c r="AZ14" s="6">
        <f t="shared" si="22"/>
        <v>0.26456449470253535</v>
      </c>
      <c r="BA14" s="6">
        <f t="shared" si="23"/>
        <v>0.26456449470253535</v>
      </c>
      <c r="BB14" s="36">
        <f t="shared" si="24"/>
        <v>0.26456449470253535</v>
      </c>
      <c r="BC14" s="6"/>
      <c r="BD14" s="38">
        <f t="shared" si="25"/>
        <v>0.24101414250691419</v>
      </c>
      <c r="BE14" s="6">
        <f t="shared" si="26"/>
        <v>0.24408518657465164</v>
      </c>
      <c r="BF14" s="36">
        <f t="shared" si="27"/>
        <v>0.24822062659768449</v>
      </c>
      <c r="BG14" s="6"/>
      <c r="BH14" s="38"/>
      <c r="BI14" s="36"/>
      <c r="BJ14" s="38"/>
      <c r="BK14" s="36"/>
      <c r="BL14" s="39"/>
      <c r="BM14" s="6"/>
      <c r="BN14" s="38"/>
      <c r="BO14" s="36"/>
      <c r="BP14" s="6"/>
      <c r="BQ14" s="38"/>
      <c r="BR14" s="36"/>
      <c r="BS14" s="6"/>
      <c r="BT14" s="38"/>
      <c r="BU14" s="36"/>
      <c r="BV14" s="31"/>
      <c r="BW14" s="34">
        <f>Q14/FY14</f>
        <v>2.1104028594544954E-3</v>
      </c>
      <c r="BX14" s="6">
        <f t="shared" si="28"/>
        <v>7.4953211302323436E-2</v>
      </c>
      <c r="BY14" s="35">
        <f>FG14/E14</f>
        <v>2.9804037599289894E-2</v>
      </c>
      <c r="BZ14" s="6">
        <f t="shared" si="29"/>
        <v>0.15494596513370673</v>
      </c>
      <c r="CA14" s="6">
        <f t="shared" si="30"/>
        <v>0.77845551585224304</v>
      </c>
      <c r="CB14" s="36">
        <f t="shared" si="31"/>
        <v>0.83526653121588856</v>
      </c>
      <c r="CC14" s="31"/>
      <c r="CD14" s="30">
        <v>1.7929999999999999</v>
      </c>
      <c r="CE14" s="31">
        <v>42.308</v>
      </c>
      <c r="CF14" s="32">
        <f t="shared" si="32"/>
        <v>44.100999999999999</v>
      </c>
      <c r="CG14" s="28">
        <v>790.86599999999999</v>
      </c>
      <c r="CH14" s="31">
        <v>1.526</v>
      </c>
      <c r="CI14" s="31">
        <v>3.5350000000000001</v>
      </c>
      <c r="CJ14" s="32">
        <f t="shared" si="33"/>
        <v>785.80500000000006</v>
      </c>
      <c r="CK14" s="31">
        <v>78.418999999999997</v>
      </c>
      <c r="CL14" s="31">
        <v>32.949999999999996</v>
      </c>
      <c r="CM14" s="32">
        <f t="shared" si="34"/>
        <v>111.369</v>
      </c>
      <c r="CN14" s="31">
        <v>0</v>
      </c>
      <c r="CO14" s="31">
        <v>0</v>
      </c>
      <c r="CP14" s="31">
        <v>3.202</v>
      </c>
      <c r="CQ14" s="31">
        <v>0.56899999999998663</v>
      </c>
      <c r="CR14" s="32">
        <f t="shared" si="35"/>
        <v>945.04600000000005</v>
      </c>
      <c r="CS14" s="31">
        <v>90.444000000000003</v>
      </c>
      <c r="CT14" s="28">
        <v>699.00400000000002</v>
      </c>
      <c r="CU14" s="32">
        <f t="shared" si="36"/>
        <v>789.44799999999998</v>
      </c>
      <c r="CV14" s="31">
        <v>0</v>
      </c>
      <c r="CW14" s="31">
        <v>8.5350000000000819</v>
      </c>
      <c r="CX14" s="32">
        <f t="shared" si="37"/>
        <v>8.5350000000000819</v>
      </c>
      <c r="CY14" s="31">
        <v>0</v>
      </c>
      <c r="CZ14" s="31">
        <v>147.06299999999999</v>
      </c>
      <c r="DA14" s="48">
        <f t="shared" si="38"/>
        <v>945.04600000000005</v>
      </c>
      <c r="DB14" s="31"/>
      <c r="DC14" s="49">
        <v>122.52</v>
      </c>
      <c r="DD14" s="31"/>
      <c r="DE14" s="27">
        <v>10</v>
      </c>
      <c r="DF14" s="28">
        <v>0</v>
      </c>
      <c r="DG14" s="28">
        <v>0</v>
      </c>
      <c r="DH14" s="28">
        <v>0</v>
      </c>
      <c r="DI14" s="28">
        <v>0</v>
      </c>
      <c r="DJ14" s="28">
        <v>0</v>
      </c>
      <c r="DK14" s="29">
        <f t="shared" si="39"/>
        <v>10</v>
      </c>
      <c r="DL14" s="39">
        <f t="shared" si="40"/>
        <v>1.058149550392256E-2</v>
      </c>
      <c r="DM14" s="31"/>
      <c r="DN14" s="43" t="s">
        <v>238</v>
      </c>
      <c r="DO14" s="40">
        <v>8</v>
      </c>
      <c r="DP14" s="50">
        <v>2</v>
      </c>
      <c r="DQ14" s="51" t="s">
        <v>172</v>
      </c>
      <c r="DR14" s="41"/>
      <c r="DS14" s="41"/>
      <c r="DT14" s="43"/>
      <c r="DU14" s="41" t="s">
        <v>170</v>
      </c>
      <c r="DV14" s="39">
        <v>0.38841114895432577</v>
      </c>
      <c r="DW14" s="42"/>
      <c r="DX14" s="27">
        <v>121.68300000000001</v>
      </c>
      <c r="DY14" s="28">
        <v>121.68300000000001</v>
      </c>
      <c r="DZ14" s="29">
        <v>121.68300000000001</v>
      </c>
      <c r="EA14" s="28"/>
      <c r="EB14" s="43">
        <f t="shared" si="41"/>
        <v>449.82650000000001</v>
      </c>
      <c r="EC14" s="28">
        <v>439.71600000000001</v>
      </c>
      <c r="ED14" s="29">
        <v>459.93700000000001</v>
      </c>
      <c r="EE14" s="28"/>
      <c r="EF14" s="27">
        <v>138.124</v>
      </c>
      <c r="EG14" s="28">
        <v>139.88399999999999</v>
      </c>
      <c r="EH14" s="29">
        <v>142.25399999999999</v>
      </c>
      <c r="EI14" s="53">
        <v>573.09500000000003</v>
      </c>
      <c r="EJ14" s="28"/>
      <c r="EK14" s="27">
        <v>11.274000000000001</v>
      </c>
      <c r="EL14" s="28">
        <v>10.221</v>
      </c>
      <c r="EM14" s="28">
        <v>36.792000000000002</v>
      </c>
      <c r="EN14" s="28">
        <v>8.4160000000000004</v>
      </c>
      <c r="EO14" s="28">
        <v>81.793000000000006</v>
      </c>
      <c r="EP14" s="28">
        <v>0.255</v>
      </c>
      <c r="EQ14" s="28">
        <v>26.460999999999924</v>
      </c>
      <c r="ER14" s="29">
        <v>615.654</v>
      </c>
      <c r="ES14" s="29">
        <f t="shared" si="42"/>
        <v>790.86599999999999</v>
      </c>
      <c r="ET14" s="40"/>
      <c r="EU14" s="38">
        <f t="shared" si="43"/>
        <v>1.4255259424478989E-2</v>
      </c>
      <c r="EV14" s="6">
        <f t="shared" si="44"/>
        <v>1.2923807572964321E-2</v>
      </c>
      <c r="EW14" s="6">
        <f t="shared" si="45"/>
        <v>4.6521155290529623E-2</v>
      </c>
      <c r="EX14" s="6">
        <f t="shared" si="46"/>
        <v>1.0641499318468617E-2</v>
      </c>
      <c r="EY14" s="6">
        <f t="shared" si="47"/>
        <v>0.10342207150136687</v>
      </c>
      <c r="EZ14" s="6">
        <f t="shared" si="48"/>
        <v>3.2243136005340981E-4</v>
      </c>
      <c r="FA14" s="6">
        <f t="shared" si="49"/>
        <v>3.345825967989511E-2</v>
      </c>
      <c r="FB14" s="6">
        <f t="shared" si="50"/>
        <v>0.77845551585224304</v>
      </c>
      <c r="FC14" s="39">
        <f t="shared" si="51"/>
        <v>1</v>
      </c>
      <c r="FD14" s="40"/>
      <c r="FE14" s="30">
        <v>22.685000000000002</v>
      </c>
      <c r="FF14" s="31">
        <v>0.88600000000000001</v>
      </c>
      <c r="FG14" s="48">
        <f t="shared" si="52"/>
        <v>23.571000000000002</v>
      </c>
      <c r="FI14" s="30">
        <f>CH14</f>
        <v>1.526</v>
      </c>
      <c r="FJ14" s="31">
        <f>CI14</f>
        <v>3.5350000000000001</v>
      </c>
      <c r="FK14" s="48">
        <f t="shared" si="53"/>
        <v>5.0609999999999999</v>
      </c>
      <c r="FM14" s="27">
        <f>FQ14*E14</f>
        <v>615.654</v>
      </c>
      <c r="FN14" s="28">
        <f>E14*FR14</f>
        <v>175.21199999999996</v>
      </c>
      <c r="FO14" s="29">
        <f t="shared" si="54"/>
        <v>790.86599999999999</v>
      </c>
      <c r="FQ14" s="38">
        <v>0.77845551585224304</v>
      </c>
      <c r="FR14" s="6">
        <v>0.22154448414775696</v>
      </c>
      <c r="FS14" s="36">
        <f t="shared" si="55"/>
        <v>1</v>
      </c>
      <c r="FT14" s="40"/>
      <c r="FU14" s="43">
        <f t="shared" si="56"/>
        <v>139.8425</v>
      </c>
      <c r="FV14" s="28">
        <v>132.62200000000001</v>
      </c>
      <c r="FW14" s="29">
        <f>CZ14</f>
        <v>147.06299999999999</v>
      </c>
      <c r="FY14" s="43">
        <f t="shared" si="57"/>
        <v>778.05050000000006</v>
      </c>
      <c r="FZ14" s="28">
        <v>765.23500000000001</v>
      </c>
      <c r="GA14" s="29">
        <f>CG14</f>
        <v>790.86599999999999</v>
      </c>
      <c r="GC14" s="43">
        <f t="shared" si="58"/>
        <v>270.35649999999998</v>
      </c>
      <c r="GD14" s="28">
        <v>267.97000000000003</v>
      </c>
      <c r="GE14" s="29">
        <f>F14</f>
        <v>272.74299999999999</v>
      </c>
      <c r="GG14" s="43">
        <f t="shared" si="59"/>
        <v>1048.4069999999999</v>
      </c>
      <c r="GH14" s="40">
        <f t="shared" si="60"/>
        <v>1033.2049999999999</v>
      </c>
      <c r="GI14" s="50">
        <f t="shared" si="61"/>
        <v>1063.6089999999999</v>
      </c>
      <c r="GK14" s="43">
        <f t="shared" si="62"/>
        <v>690.40599999999995</v>
      </c>
      <c r="GL14" s="28">
        <v>681.80799999999999</v>
      </c>
      <c r="GM14" s="29">
        <f>G14</f>
        <v>699.00400000000002</v>
      </c>
      <c r="GN14" s="28"/>
      <c r="GO14" s="43">
        <f t="shared" si="63"/>
        <v>925.39200000000005</v>
      </c>
      <c r="GP14" s="28">
        <v>905.73800000000006</v>
      </c>
      <c r="GQ14" s="29">
        <f>C14</f>
        <v>945.04600000000005</v>
      </c>
      <c r="GR14" s="28"/>
      <c r="GS14" s="54">
        <f>ED14/C14</f>
        <v>0.48668212975876307</v>
      </c>
      <c r="GT14" s="44"/>
    </row>
    <row r="15" spans="1:203" x14ac:dyDescent="0.2">
      <c r="A15" s="1"/>
      <c r="B15" s="45" t="s">
        <v>185</v>
      </c>
      <c r="C15" s="27">
        <v>10051.213</v>
      </c>
      <c r="D15" s="28">
        <v>9516.2849999999999</v>
      </c>
      <c r="E15" s="28">
        <v>8304.08</v>
      </c>
      <c r="F15" s="28">
        <v>3448.701</v>
      </c>
      <c r="G15" s="28">
        <v>7363.3270000000002</v>
      </c>
      <c r="H15" s="28">
        <f t="shared" si="0"/>
        <v>13499.914000000001</v>
      </c>
      <c r="I15" s="29">
        <f t="shared" si="1"/>
        <v>11752.780999999999</v>
      </c>
      <c r="J15" s="28"/>
      <c r="K15" s="30">
        <v>226.33799999999997</v>
      </c>
      <c r="L15" s="31">
        <v>76.945999999999998</v>
      </c>
      <c r="M15" s="31">
        <v>0.86099999999999999</v>
      </c>
      <c r="N15" s="32">
        <f t="shared" si="2"/>
        <v>304.14499999999998</v>
      </c>
      <c r="O15" s="31">
        <v>145.453</v>
      </c>
      <c r="P15" s="32">
        <f t="shared" si="3"/>
        <v>158.69199999999998</v>
      </c>
      <c r="Q15" s="31">
        <v>5.1369999999999996</v>
      </c>
      <c r="R15" s="32">
        <f t="shared" si="4"/>
        <v>153.55499999999998</v>
      </c>
      <c r="S15" s="31">
        <v>18.056999999999999</v>
      </c>
      <c r="T15" s="31">
        <v>34.881999999999998</v>
      </c>
      <c r="U15" s="31">
        <v>-17.5</v>
      </c>
      <c r="V15" s="32">
        <f t="shared" si="5"/>
        <v>188.99399999999997</v>
      </c>
      <c r="W15" s="31">
        <v>32.335000000000001</v>
      </c>
      <c r="X15" s="33">
        <f t="shared" si="6"/>
        <v>156.65899999999996</v>
      </c>
      <c r="Y15" s="31"/>
      <c r="Z15" s="34">
        <f t="shared" si="7"/>
        <v>2.3784281366100318E-2</v>
      </c>
      <c r="AA15" s="35">
        <f t="shared" si="8"/>
        <v>8.0857183239047593E-3</v>
      </c>
      <c r="AB15" s="6">
        <f t="shared" si="9"/>
        <v>0.40733552889516195</v>
      </c>
      <c r="AC15" s="6">
        <f t="shared" si="10"/>
        <v>0.451434193456279</v>
      </c>
      <c r="AD15" s="6">
        <f t="shared" si="11"/>
        <v>0.47823570994098213</v>
      </c>
      <c r="AE15" s="35">
        <f t="shared" si="12"/>
        <v>1.5284641012748148E-2</v>
      </c>
      <c r="AF15" s="35">
        <f t="shared" si="13"/>
        <v>1.6462201373750363E-2</v>
      </c>
      <c r="AG15" s="35">
        <f>X15/EB15</f>
        <v>3.5084230348500861E-2</v>
      </c>
      <c r="AH15" s="35">
        <f>(P15+S15+T15)/EB15</f>
        <v>4.7395366706563857E-2</v>
      </c>
      <c r="AI15" s="35">
        <f>R15/EB15</f>
        <v>3.4389080685846653E-2</v>
      </c>
      <c r="AJ15" s="36">
        <f>X15/FU15</f>
        <v>0.13640378774125603</v>
      </c>
      <c r="AK15" s="37"/>
      <c r="AL15" s="38">
        <f t="shared" si="14"/>
        <v>9.4589610620369538E-2</v>
      </c>
      <c r="AM15" s="6">
        <f t="shared" si="15"/>
        <v>8.6705615459190796E-2</v>
      </c>
      <c r="AN15" s="36">
        <f t="shared" si="16"/>
        <v>0.12495042371301798</v>
      </c>
      <c r="AO15" s="31"/>
      <c r="AP15" s="38">
        <f t="shared" si="17"/>
        <v>0.88671195364206512</v>
      </c>
      <c r="AQ15" s="6">
        <f t="shared" si="18"/>
        <v>0.8461079270000893</v>
      </c>
      <c r="AR15" s="6">
        <f t="shared" si="19"/>
        <v>1.5204196747198572E-2</v>
      </c>
      <c r="AS15" s="6">
        <f t="shared" si="20"/>
        <v>0.28210062805354935</v>
      </c>
      <c r="AT15" s="6">
        <f t="shared" si="21"/>
        <v>0.11803932321402402</v>
      </c>
      <c r="AU15" s="46">
        <v>2.27</v>
      </c>
      <c r="AV15" s="47">
        <v>1.36</v>
      </c>
      <c r="AW15" s="31"/>
      <c r="AX15" s="38">
        <f>FW15/C15</f>
        <v>0.11995845675541848</v>
      </c>
      <c r="AY15" s="6">
        <v>8.6099999999999996E-2</v>
      </c>
      <c r="AZ15" s="6">
        <f t="shared" si="22"/>
        <v>0.17001016837964311</v>
      </c>
      <c r="BA15" s="6">
        <f t="shared" si="23"/>
        <v>0.18512561911266689</v>
      </c>
      <c r="BB15" s="36">
        <f t="shared" si="24"/>
        <v>0.21902741575673454</v>
      </c>
      <c r="BC15" s="6"/>
      <c r="BD15" s="38">
        <f t="shared" si="25"/>
        <v>0.17896987109927728</v>
      </c>
      <c r="BE15" s="6">
        <f t="shared" si="26"/>
        <v>0.19398928972256083</v>
      </c>
      <c r="BF15" s="36">
        <f t="shared" si="27"/>
        <v>0.22436024614331862</v>
      </c>
      <c r="BG15" s="6"/>
      <c r="BH15" s="38"/>
      <c r="BI15" s="36">
        <v>0.02</v>
      </c>
      <c r="BJ15" s="105">
        <f t="shared" ref="BJ15:BJ24" si="64">BI15*56.25%</f>
        <v>1.125E-2</v>
      </c>
      <c r="BK15" s="57">
        <f t="shared" ref="BK15:BK24" si="65">BI15*75%</f>
        <v>1.4999999999999999E-2</v>
      </c>
      <c r="BL15" s="39"/>
      <c r="BM15" s="6"/>
      <c r="BN15" s="38"/>
      <c r="BO15" s="36">
        <f t="shared" ref="BO15:BO24" si="66">BD15-(4.5%+2.5%+4.5%+2.5%+BJ15)</f>
        <v>2.771987109927726E-2</v>
      </c>
      <c r="BP15" s="6"/>
      <c r="BQ15" s="38"/>
      <c r="BR15" s="36">
        <f t="shared" ref="BR15:BR24" si="67">BE15-(6%+2.5%+4.5%+2.5%+BK15)</f>
        <v>2.3989289722560841E-2</v>
      </c>
      <c r="BS15" s="6"/>
      <c r="BT15" s="38"/>
      <c r="BU15" s="36">
        <f t="shared" ref="BU15:BU24" si="68">BF15-(8%+2.5%+3.5%+2.5%+BI15)</f>
        <v>3.9360246143318622E-2</v>
      </c>
      <c r="BV15" s="31"/>
      <c r="BW15" s="34">
        <f>Q15/FY15</f>
        <v>6.4654746548233229E-4</v>
      </c>
      <c r="BX15" s="6">
        <f t="shared" si="28"/>
        <v>2.4273381498929741E-2</v>
      </c>
      <c r="BY15" s="35">
        <f>FG15/E15</f>
        <v>2.8992976946272194E-3</v>
      </c>
      <c r="BZ15" s="6">
        <f t="shared" si="29"/>
        <v>1.9644592474250943E-2</v>
      </c>
      <c r="CA15" s="6">
        <f t="shared" si="30"/>
        <v>0.66347578539705776</v>
      </c>
      <c r="CB15" s="36">
        <f t="shared" si="31"/>
        <v>0.76222444713298076</v>
      </c>
      <c r="CC15" s="31"/>
      <c r="CD15" s="30">
        <v>83.320999999999998</v>
      </c>
      <c r="CE15" s="31">
        <v>212.41900000000001</v>
      </c>
      <c r="CF15" s="32">
        <f t="shared" si="32"/>
        <v>295.74</v>
      </c>
      <c r="CG15" s="28">
        <v>8304.08</v>
      </c>
      <c r="CH15" s="31">
        <v>5.7910000000000004</v>
      </c>
      <c r="CI15" s="31">
        <v>14.06</v>
      </c>
      <c r="CJ15" s="32">
        <f t="shared" si="33"/>
        <v>8284.2290000000012</v>
      </c>
      <c r="CK15" s="31">
        <v>886.43938000000003</v>
      </c>
      <c r="CL15" s="31">
        <v>490.75900000000007</v>
      </c>
      <c r="CM15" s="32">
        <f t="shared" si="34"/>
        <v>1377.19838</v>
      </c>
      <c r="CN15" s="31">
        <v>11.649999999999999</v>
      </c>
      <c r="CO15" s="31">
        <v>7.5999999999999998E-2</v>
      </c>
      <c r="CP15" s="31">
        <v>72.462000000000003</v>
      </c>
      <c r="CQ15" s="31">
        <v>9.8576199999987324</v>
      </c>
      <c r="CR15" s="32">
        <f t="shared" si="35"/>
        <v>10051.212999999998</v>
      </c>
      <c r="CS15" s="31">
        <v>5.8999999999999997E-2</v>
      </c>
      <c r="CT15" s="28">
        <v>7363.3270000000002</v>
      </c>
      <c r="CU15" s="32">
        <f t="shared" si="36"/>
        <v>7363.3860000000004</v>
      </c>
      <c r="CV15" s="31">
        <v>1111.0440000000001</v>
      </c>
      <c r="CW15" s="31">
        <v>142.89899999999921</v>
      </c>
      <c r="CX15" s="32">
        <f t="shared" si="37"/>
        <v>1253.9429999999993</v>
      </c>
      <c r="CY15" s="31">
        <v>228.15600000000001</v>
      </c>
      <c r="CZ15" s="31">
        <v>1205.7280000000001</v>
      </c>
      <c r="DA15" s="48">
        <f t="shared" si="38"/>
        <v>10051.213</v>
      </c>
      <c r="DB15" s="31"/>
      <c r="DC15" s="49">
        <v>1186.4383800000001</v>
      </c>
      <c r="DD15" s="31"/>
      <c r="DE15" s="27">
        <v>365</v>
      </c>
      <c r="DF15" s="28">
        <v>330</v>
      </c>
      <c r="DG15" s="28">
        <v>425</v>
      </c>
      <c r="DH15" s="28">
        <v>0</v>
      </c>
      <c r="DI15" s="28">
        <v>230</v>
      </c>
      <c r="DJ15" s="28">
        <v>0</v>
      </c>
      <c r="DK15" s="29">
        <f t="shared" si="39"/>
        <v>1350</v>
      </c>
      <c r="DL15" s="39">
        <f t="shared" si="40"/>
        <v>0.13431214720054188</v>
      </c>
      <c r="DM15" s="31"/>
      <c r="DN15" s="43" t="s">
        <v>236</v>
      </c>
      <c r="DO15" s="40">
        <v>68.599999999999994</v>
      </c>
      <c r="DP15" s="50">
        <v>7</v>
      </c>
      <c r="DQ15" s="51" t="s">
        <v>172</v>
      </c>
      <c r="DR15" s="41"/>
      <c r="DS15" s="41"/>
      <c r="DT15" s="52" t="s">
        <v>166</v>
      </c>
      <c r="DU15" s="41" t="s">
        <v>167</v>
      </c>
      <c r="DV15" s="39">
        <v>0.45700207434189094</v>
      </c>
      <c r="DW15" s="42"/>
      <c r="DX15" s="27">
        <v>787.32100000000003</v>
      </c>
      <c r="DY15" s="28">
        <v>857.32100000000003</v>
      </c>
      <c r="DZ15" s="29">
        <v>1014.321</v>
      </c>
      <c r="EA15" s="28"/>
      <c r="EB15" s="43">
        <f t="shared" si="41"/>
        <v>4465.2255000000005</v>
      </c>
      <c r="EC15" s="28">
        <v>4299.4279999999999</v>
      </c>
      <c r="ED15" s="29">
        <v>4631.0230000000001</v>
      </c>
      <c r="EE15" s="28"/>
      <c r="EF15" s="27">
        <v>1106.8440000000001</v>
      </c>
      <c r="EG15" s="28">
        <v>1199.732</v>
      </c>
      <c r="EH15" s="29">
        <v>1387.5619999999999</v>
      </c>
      <c r="EI15" s="53">
        <v>6184.527</v>
      </c>
      <c r="EJ15" s="28"/>
      <c r="EK15" s="27">
        <v>875.72199999999998</v>
      </c>
      <c r="EL15" s="28">
        <v>38.578000000000003</v>
      </c>
      <c r="EM15" s="28">
        <v>255.82500000000002</v>
      </c>
      <c r="EN15" s="28">
        <v>123.572</v>
      </c>
      <c r="EO15" s="28">
        <v>1294.415</v>
      </c>
      <c r="EP15" s="28">
        <v>38.636000000000003</v>
      </c>
      <c r="EQ15" s="28">
        <v>167.77600000000021</v>
      </c>
      <c r="ER15" s="29">
        <v>5509.5559999999996</v>
      </c>
      <c r="ES15" s="29">
        <f t="shared" si="42"/>
        <v>8304.08</v>
      </c>
      <c r="ET15" s="40"/>
      <c r="EU15" s="38">
        <f t="shared" si="43"/>
        <v>0.10545683567595687</v>
      </c>
      <c r="EV15" s="6">
        <f t="shared" si="44"/>
        <v>4.6456681534859977E-3</v>
      </c>
      <c r="EW15" s="6">
        <f t="shared" si="45"/>
        <v>3.0807145403223476E-2</v>
      </c>
      <c r="EX15" s="6">
        <f t="shared" si="46"/>
        <v>1.4880877833546883E-2</v>
      </c>
      <c r="EY15" s="6">
        <f t="shared" si="47"/>
        <v>0.15587699058775928</v>
      </c>
      <c r="EZ15" s="6">
        <f t="shared" si="48"/>
        <v>4.6526526719395771E-3</v>
      </c>
      <c r="FA15" s="6">
        <f t="shared" si="49"/>
        <v>2.0204044277030112E-2</v>
      </c>
      <c r="FB15" s="6">
        <f t="shared" si="50"/>
        <v>0.66347578539705776</v>
      </c>
      <c r="FC15" s="39">
        <f t="shared" si="51"/>
        <v>1</v>
      </c>
      <c r="FD15" s="40"/>
      <c r="FE15" s="30">
        <v>7.0760000000000005</v>
      </c>
      <c r="FF15" s="31">
        <v>17</v>
      </c>
      <c r="FG15" s="48">
        <f t="shared" si="52"/>
        <v>24.076000000000001</v>
      </c>
      <c r="FI15" s="30">
        <f>CH15</f>
        <v>5.7910000000000004</v>
      </c>
      <c r="FJ15" s="31">
        <f>CI15</f>
        <v>14.06</v>
      </c>
      <c r="FK15" s="48">
        <f t="shared" si="53"/>
        <v>19.850999999999999</v>
      </c>
      <c r="FM15" s="27">
        <f>FQ15*E15</f>
        <v>5509.5559999999996</v>
      </c>
      <c r="FN15" s="28">
        <f>E15*FR15</f>
        <v>2794.5240000000008</v>
      </c>
      <c r="FO15" s="29">
        <f t="shared" si="54"/>
        <v>8304.08</v>
      </c>
      <c r="FQ15" s="38">
        <v>0.66347578539705776</v>
      </c>
      <c r="FR15" s="6">
        <v>0.33652421460294224</v>
      </c>
      <c r="FS15" s="36">
        <f t="shared" si="55"/>
        <v>1</v>
      </c>
      <c r="FT15" s="40"/>
      <c r="FU15" s="43">
        <f t="shared" si="56"/>
        <v>1148.4945</v>
      </c>
      <c r="FV15" s="28">
        <v>1091.261</v>
      </c>
      <c r="FW15" s="29">
        <f>CZ15</f>
        <v>1205.7280000000001</v>
      </c>
      <c r="FY15" s="43">
        <f t="shared" si="57"/>
        <v>7945.2790000000005</v>
      </c>
      <c r="FZ15" s="28">
        <v>7586.4780000000001</v>
      </c>
      <c r="GA15" s="29">
        <f>CG15</f>
        <v>8304.08</v>
      </c>
      <c r="GC15" s="43">
        <f t="shared" si="58"/>
        <v>3338.6390000000001</v>
      </c>
      <c r="GD15" s="28">
        <v>3228.5770000000002</v>
      </c>
      <c r="GE15" s="29">
        <f>F15</f>
        <v>3448.701</v>
      </c>
      <c r="GG15" s="43">
        <f t="shared" si="59"/>
        <v>11283.918</v>
      </c>
      <c r="GH15" s="40">
        <f t="shared" si="60"/>
        <v>10815.055</v>
      </c>
      <c r="GI15" s="50">
        <f t="shared" si="61"/>
        <v>11752.780999999999</v>
      </c>
      <c r="GK15" s="43">
        <f t="shared" si="62"/>
        <v>6954.3975</v>
      </c>
      <c r="GL15" s="28">
        <v>6545.4679999999998</v>
      </c>
      <c r="GM15" s="29">
        <f>G15</f>
        <v>7363.3270000000002</v>
      </c>
      <c r="GN15" s="28"/>
      <c r="GO15" s="43">
        <f t="shared" si="63"/>
        <v>9516.2849999999999</v>
      </c>
      <c r="GP15" s="28">
        <v>8981.357</v>
      </c>
      <c r="GQ15" s="29">
        <f>C15</f>
        <v>10051.213</v>
      </c>
      <c r="GR15" s="28"/>
      <c r="GS15" s="54">
        <f>ED15/C15</f>
        <v>0.46074269841858889</v>
      </c>
      <c r="GT15" s="44"/>
    </row>
    <row r="16" spans="1:203" x14ac:dyDescent="0.2">
      <c r="A16" s="1"/>
      <c r="B16" s="45" t="s">
        <v>186</v>
      </c>
      <c r="C16" s="27">
        <v>4182.3940000000002</v>
      </c>
      <c r="D16" s="28">
        <v>4015.4790000000003</v>
      </c>
      <c r="E16" s="28">
        <v>3326.31</v>
      </c>
      <c r="F16" s="28">
        <v>1333.576</v>
      </c>
      <c r="G16" s="28">
        <v>3078.877</v>
      </c>
      <c r="H16" s="28">
        <f t="shared" si="0"/>
        <v>5515.97</v>
      </c>
      <c r="I16" s="29">
        <f t="shared" si="1"/>
        <v>4659.8860000000004</v>
      </c>
      <c r="J16" s="28"/>
      <c r="K16" s="30">
        <v>106.004</v>
      </c>
      <c r="L16" s="31">
        <v>28.551099999999998</v>
      </c>
      <c r="M16" s="31">
        <v>2.0939999999999999</v>
      </c>
      <c r="N16" s="32">
        <f t="shared" si="2"/>
        <v>136.6491</v>
      </c>
      <c r="O16" s="31">
        <v>72.417000000000002</v>
      </c>
      <c r="P16" s="32">
        <f t="shared" si="3"/>
        <v>64.232100000000003</v>
      </c>
      <c r="Q16" s="31">
        <v>6.1269999999999998</v>
      </c>
      <c r="R16" s="32">
        <f t="shared" si="4"/>
        <v>58.1051</v>
      </c>
      <c r="S16" s="31">
        <v>7.0869999999999997</v>
      </c>
      <c r="T16" s="31">
        <v>2.0019999999999998</v>
      </c>
      <c r="U16" s="31">
        <v>-5.15</v>
      </c>
      <c r="V16" s="32">
        <f t="shared" si="5"/>
        <v>62.044099999999993</v>
      </c>
      <c r="W16" s="31">
        <v>15.077000000000002</v>
      </c>
      <c r="X16" s="33">
        <f t="shared" si="6"/>
        <v>46.967099999999988</v>
      </c>
      <c r="Y16" s="31"/>
      <c r="Z16" s="34">
        <f t="shared" si="7"/>
        <v>2.6398843077002767E-2</v>
      </c>
      <c r="AA16" s="35">
        <f t="shared" si="8"/>
        <v>7.1102600710898989E-3</v>
      </c>
      <c r="AB16" s="6">
        <f t="shared" si="9"/>
        <v>0.49689820300937093</v>
      </c>
      <c r="AC16" s="6">
        <f t="shared" si="10"/>
        <v>0.50381915190407978</v>
      </c>
      <c r="AD16" s="6">
        <f t="shared" si="11"/>
        <v>0.52994860558905987</v>
      </c>
      <c r="AE16" s="35">
        <f t="shared" si="12"/>
        <v>1.8034461143988052E-2</v>
      </c>
      <c r="AF16" s="35">
        <f t="shared" si="13"/>
        <v>1.1696512421058604E-2</v>
      </c>
      <c r="AG16" s="35">
        <f>X16/EB16</f>
        <v>2.3662151922712628E-2</v>
      </c>
      <c r="AH16" s="35">
        <f>(P16+S16+T16)/EB16</f>
        <v>3.6939368352323337E-2</v>
      </c>
      <c r="AI16" s="35">
        <f>R16/EB16</f>
        <v>2.9273506426507279E-2</v>
      </c>
      <c r="AJ16" s="36">
        <f>X16/FU16</f>
        <v>9.2083595971755611E-2</v>
      </c>
      <c r="AK16" s="37"/>
      <c r="AL16" s="38">
        <f t="shared" si="14"/>
        <v>5.7892763333024823E-2</v>
      </c>
      <c r="AM16" s="6">
        <f t="shared" si="15"/>
        <v>5.2973310089019211E-2</v>
      </c>
      <c r="AN16" s="36">
        <f t="shared" si="16"/>
        <v>6.2962410573290759E-2</v>
      </c>
      <c r="AO16" s="31"/>
      <c r="AP16" s="38">
        <f t="shared" si="17"/>
        <v>0.92561336736503819</v>
      </c>
      <c r="AQ16" s="6">
        <f t="shared" si="18"/>
        <v>0.85239377459139387</v>
      </c>
      <c r="AR16" s="6">
        <f t="shared" si="19"/>
        <v>-1.8923372594738797E-2</v>
      </c>
      <c r="AS16" s="6">
        <f t="shared" si="20"/>
        <v>0.26772848277804528</v>
      </c>
      <c r="AT16" s="6">
        <f t="shared" si="21"/>
        <v>0.14640036304566234</v>
      </c>
      <c r="AU16" s="46">
        <v>2.6343000000000001</v>
      </c>
      <c r="AV16" s="47">
        <v>1.4433</v>
      </c>
      <c r="AW16" s="31"/>
      <c r="AX16" s="38">
        <f>FW16/C16</f>
        <v>0.12843409779183884</v>
      </c>
      <c r="AY16" s="6">
        <v>0.106</v>
      </c>
      <c r="AZ16" s="6">
        <f t="shared" si="22"/>
        <v>0.18996103863795979</v>
      </c>
      <c r="BA16" s="6">
        <f t="shared" si="23"/>
        <v>0.20909726753787541</v>
      </c>
      <c r="BB16" s="36">
        <f t="shared" si="24"/>
        <v>0.22823349643779103</v>
      </c>
      <c r="BC16" s="6"/>
      <c r="BD16" s="38">
        <f t="shared" si="25"/>
        <v>0.19107452871107622</v>
      </c>
      <c r="BE16" s="6">
        <f t="shared" si="26"/>
        <v>0.20928904048135935</v>
      </c>
      <c r="BF16" s="36">
        <f t="shared" si="27"/>
        <v>0.22866576945134204</v>
      </c>
      <c r="BG16" s="6"/>
      <c r="BH16" s="38"/>
      <c r="BI16" s="36">
        <v>2.1000000000000001E-2</v>
      </c>
      <c r="BJ16" s="38">
        <f t="shared" si="64"/>
        <v>1.18125E-2</v>
      </c>
      <c r="BK16" s="36">
        <f t="shared" si="65"/>
        <v>1.575E-2</v>
      </c>
      <c r="BL16" s="39">
        <v>1.4999999999999999E-2</v>
      </c>
      <c r="BM16" s="6"/>
      <c r="BN16" s="38"/>
      <c r="BO16" s="36">
        <f t="shared" si="66"/>
        <v>3.9262028711076202E-2</v>
      </c>
      <c r="BP16" s="6"/>
      <c r="BQ16" s="38"/>
      <c r="BR16" s="36">
        <f t="shared" si="67"/>
        <v>3.8539040481359338E-2</v>
      </c>
      <c r="BS16" s="6"/>
      <c r="BT16" s="38"/>
      <c r="BU16" s="36">
        <f t="shared" si="68"/>
        <v>4.2665769451342039E-2</v>
      </c>
      <c r="BV16" s="31"/>
      <c r="BW16" s="34">
        <f>Q16/FY16</f>
        <v>1.8937997761872992E-3</v>
      </c>
      <c r="BX16" s="6">
        <f t="shared" si="28"/>
        <v>8.3563939984533778E-2</v>
      </c>
      <c r="BY16" s="35">
        <f>FG16/E16</f>
        <v>1.4973348846018563E-2</v>
      </c>
      <c r="BZ16" s="6">
        <f t="shared" si="29"/>
        <v>9.0581067563881068E-2</v>
      </c>
      <c r="CA16" s="6">
        <f t="shared" si="30"/>
        <v>0.90857917632451579</v>
      </c>
      <c r="CB16" s="36">
        <f t="shared" si="31"/>
        <v>0.93474218038810375</v>
      </c>
      <c r="CC16" s="31"/>
      <c r="CD16" s="30">
        <v>34.527999999999999</v>
      </c>
      <c r="CE16" s="31">
        <v>133.28800000000001</v>
      </c>
      <c r="CF16" s="32">
        <f t="shared" si="32"/>
        <v>167.816</v>
      </c>
      <c r="CG16" s="28">
        <v>3326.31</v>
      </c>
      <c r="CH16" s="31">
        <v>8.4090000000000007</v>
      </c>
      <c r="CI16" s="31">
        <v>4.2789999999999999</v>
      </c>
      <c r="CJ16" s="32">
        <f t="shared" si="33"/>
        <v>3313.6219999999998</v>
      </c>
      <c r="CK16" s="31">
        <v>444.488</v>
      </c>
      <c r="CL16" s="31">
        <v>226.16499999999999</v>
      </c>
      <c r="CM16" s="32">
        <f t="shared" si="34"/>
        <v>670.65300000000002</v>
      </c>
      <c r="CN16" s="31">
        <v>0.75800000000000001</v>
      </c>
      <c r="CO16" s="31">
        <v>0</v>
      </c>
      <c r="CP16" s="31">
        <v>25.483000000000001</v>
      </c>
      <c r="CQ16" s="31">
        <v>4.062000000000566</v>
      </c>
      <c r="CR16" s="32">
        <f t="shared" si="35"/>
        <v>4182.3940000000002</v>
      </c>
      <c r="CS16" s="31">
        <v>0</v>
      </c>
      <c r="CT16" s="28">
        <v>3078.877</v>
      </c>
      <c r="CU16" s="32">
        <f t="shared" si="36"/>
        <v>3078.877</v>
      </c>
      <c r="CV16" s="31">
        <v>452.95800000000003</v>
      </c>
      <c r="CW16" s="31">
        <v>33.19600000000014</v>
      </c>
      <c r="CX16" s="32">
        <f t="shared" si="37"/>
        <v>486.15400000000017</v>
      </c>
      <c r="CY16" s="31">
        <v>80.200999999999993</v>
      </c>
      <c r="CZ16" s="31">
        <v>537.16200000000003</v>
      </c>
      <c r="DA16" s="48">
        <f t="shared" si="38"/>
        <v>4182.3940000000002</v>
      </c>
      <c r="DB16" s="31"/>
      <c r="DC16" s="49">
        <v>612.30399999999997</v>
      </c>
      <c r="DD16" s="31"/>
      <c r="DE16" s="27">
        <v>240</v>
      </c>
      <c r="DF16" s="28">
        <v>150</v>
      </c>
      <c r="DG16" s="28">
        <v>100</v>
      </c>
      <c r="DH16" s="28">
        <v>0</v>
      </c>
      <c r="DI16" s="28">
        <v>40</v>
      </c>
      <c r="DJ16" s="28">
        <v>0</v>
      </c>
      <c r="DK16" s="29">
        <f t="shared" si="39"/>
        <v>530</v>
      </c>
      <c r="DL16" s="39">
        <f t="shared" si="40"/>
        <v>0.12672168141021625</v>
      </c>
      <c r="DM16" s="31"/>
      <c r="DN16" s="43" t="s">
        <v>234</v>
      </c>
      <c r="DO16" s="40">
        <v>31.2</v>
      </c>
      <c r="DP16" s="50">
        <v>3</v>
      </c>
      <c r="DQ16" s="51" t="s">
        <v>172</v>
      </c>
      <c r="DR16" s="41"/>
      <c r="DS16" s="41"/>
      <c r="DT16" s="52" t="s">
        <v>166</v>
      </c>
      <c r="DU16" s="40"/>
      <c r="DV16" s="39" t="s">
        <v>240</v>
      </c>
      <c r="DW16" s="42"/>
      <c r="DX16" s="27">
        <v>397.07100000000003</v>
      </c>
      <c r="DY16" s="28">
        <v>437.07100000000003</v>
      </c>
      <c r="DZ16" s="29">
        <v>477.07100000000003</v>
      </c>
      <c r="EA16" s="28"/>
      <c r="EB16" s="43">
        <f t="shared" si="41"/>
        <v>1984.904</v>
      </c>
      <c r="EC16" s="28">
        <v>1879.5319999999999</v>
      </c>
      <c r="ED16" s="29">
        <v>2090.2759999999998</v>
      </c>
      <c r="EE16" s="28"/>
      <c r="EF16" s="27">
        <v>514.09500000000003</v>
      </c>
      <c r="EG16" s="28">
        <v>563.10199999999998</v>
      </c>
      <c r="EH16" s="29">
        <v>615.23599999999999</v>
      </c>
      <c r="EI16" s="53">
        <v>2690.547</v>
      </c>
      <c r="EJ16" s="28"/>
      <c r="EK16" s="27">
        <v>207.23</v>
      </c>
      <c r="EL16" s="28">
        <v>6.1429999999999998</v>
      </c>
      <c r="EM16" s="28">
        <v>18.873000000000001</v>
      </c>
      <c r="EN16" s="28">
        <v>20.364999999999998</v>
      </c>
      <c r="EO16" s="28">
        <v>34.485999999999997</v>
      </c>
      <c r="EP16" s="28">
        <v>3.8049999999999997</v>
      </c>
      <c r="EQ16" s="28">
        <v>13.192000000000462</v>
      </c>
      <c r="ER16" s="29">
        <v>3022.2159999999999</v>
      </c>
      <c r="ES16" s="29">
        <f t="shared" si="42"/>
        <v>3326.3100000000004</v>
      </c>
      <c r="ET16" s="40"/>
      <c r="EU16" s="38">
        <f t="shared" si="43"/>
        <v>6.2300266661856521E-2</v>
      </c>
      <c r="EV16" s="6">
        <f t="shared" si="44"/>
        <v>1.8467911890352972E-3</v>
      </c>
      <c r="EW16" s="6">
        <f t="shared" si="45"/>
        <v>5.6738548120890712E-3</v>
      </c>
      <c r="EX16" s="6">
        <f t="shared" si="46"/>
        <v>6.1223998965820974E-3</v>
      </c>
      <c r="EY16" s="6">
        <f t="shared" si="47"/>
        <v>1.0367644627229571E-2</v>
      </c>
      <c r="EZ16" s="6">
        <f t="shared" si="48"/>
        <v>1.1439102188310769E-3</v>
      </c>
      <c r="FA16" s="6">
        <f t="shared" si="49"/>
        <v>3.965956269860735E-3</v>
      </c>
      <c r="FB16" s="6">
        <f t="shared" si="50"/>
        <v>0.90857917632451557</v>
      </c>
      <c r="FC16" s="39">
        <f t="shared" si="51"/>
        <v>1</v>
      </c>
      <c r="FD16" s="40"/>
      <c r="FE16" s="30">
        <v>11.066000000000001</v>
      </c>
      <c r="FF16" s="31">
        <v>38.74</v>
      </c>
      <c r="FG16" s="48">
        <f t="shared" si="52"/>
        <v>49.806000000000004</v>
      </c>
      <c r="FI16" s="30">
        <f>CH16</f>
        <v>8.4090000000000007</v>
      </c>
      <c r="FJ16" s="31">
        <f>CI16</f>
        <v>4.2789999999999999</v>
      </c>
      <c r="FK16" s="48">
        <f t="shared" si="53"/>
        <v>12.688000000000001</v>
      </c>
      <c r="FM16" s="27">
        <f>FQ16*E16</f>
        <v>3022.2159999999999</v>
      </c>
      <c r="FN16" s="28">
        <f>E16*FR16</f>
        <v>304.09399999999988</v>
      </c>
      <c r="FO16" s="29">
        <f t="shared" si="54"/>
        <v>3326.31</v>
      </c>
      <c r="FQ16" s="38">
        <v>0.90857917632451579</v>
      </c>
      <c r="FR16" s="6">
        <v>9.1420823675484209E-2</v>
      </c>
      <c r="FS16" s="36">
        <f t="shared" si="55"/>
        <v>1</v>
      </c>
      <c r="FT16" s="40"/>
      <c r="FU16" s="43">
        <f t="shared" si="56"/>
        <v>510.04849999999999</v>
      </c>
      <c r="FV16" s="28">
        <v>482.935</v>
      </c>
      <c r="FW16" s="29">
        <f>CZ16</f>
        <v>537.16200000000003</v>
      </c>
      <c r="FY16" s="43">
        <f t="shared" si="57"/>
        <v>3235.2945</v>
      </c>
      <c r="FZ16" s="28">
        <v>3144.279</v>
      </c>
      <c r="GA16" s="29">
        <f>CG16</f>
        <v>3326.31</v>
      </c>
      <c r="GC16" s="43">
        <f t="shared" si="58"/>
        <v>1307.376</v>
      </c>
      <c r="GD16" s="28">
        <v>1281.1759999999999</v>
      </c>
      <c r="GE16" s="29">
        <f>F16</f>
        <v>1333.576</v>
      </c>
      <c r="GG16" s="43">
        <f t="shared" si="59"/>
        <v>4542.6705000000002</v>
      </c>
      <c r="GH16" s="40">
        <f t="shared" si="60"/>
        <v>4425.4549999999999</v>
      </c>
      <c r="GI16" s="50">
        <f t="shared" si="61"/>
        <v>4659.8860000000004</v>
      </c>
      <c r="GK16" s="43">
        <f t="shared" si="62"/>
        <v>2987.6914999999999</v>
      </c>
      <c r="GL16" s="28">
        <v>2896.5059999999999</v>
      </c>
      <c r="GM16" s="29">
        <f>G16</f>
        <v>3078.877</v>
      </c>
      <c r="GN16" s="28"/>
      <c r="GO16" s="43">
        <f t="shared" si="63"/>
        <v>4015.4790000000003</v>
      </c>
      <c r="GP16" s="28">
        <v>3848.5639999999999</v>
      </c>
      <c r="GQ16" s="29">
        <f>C16</f>
        <v>4182.3940000000002</v>
      </c>
      <c r="GR16" s="28"/>
      <c r="GS16" s="54">
        <f>ED16/C16</f>
        <v>0.49977979119136068</v>
      </c>
      <c r="GT16" s="44"/>
    </row>
    <row r="17" spans="1:202" x14ac:dyDescent="0.2">
      <c r="A17" s="1"/>
      <c r="B17" s="45" t="s">
        <v>187</v>
      </c>
      <c r="C17" s="27">
        <v>1960.5920000000001</v>
      </c>
      <c r="D17" s="28">
        <v>1900.076</v>
      </c>
      <c r="E17" s="28">
        <v>1502.3440000000001</v>
      </c>
      <c r="F17" s="28">
        <v>498.858</v>
      </c>
      <c r="G17" s="28">
        <v>1272.671</v>
      </c>
      <c r="H17" s="28">
        <f t="shared" si="0"/>
        <v>2459.4500000000003</v>
      </c>
      <c r="I17" s="29">
        <f t="shared" si="1"/>
        <v>2001.202</v>
      </c>
      <c r="J17" s="28"/>
      <c r="K17" s="30">
        <v>49.258000000000003</v>
      </c>
      <c r="L17" s="31">
        <v>12.416</v>
      </c>
      <c r="M17" s="31">
        <v>0.193</v>
      </c>
      <c r="N17" s="32">
        <f t="shared" si="2"/>
        <v>61.867000000000004</v>
      </c>
      <c r="O17" s="31">
        <v>30.193000000000001</v>
      </c>
      <c r="P17" s="32">
        <f t="shared" si="3"/>
        <v>31.674000000000003</v>
      </c>
      <c r="Q17" s="31">
        <v>3.1019999999999999</v>
      </c>
      <c r="R17" s="32">
        <f t="shared" si="4"/>
        <v>28.572000000000003</v>
      </c>
      <c r="S17" s="31">
        <v>2.6789999999999998</v>
      </c>
      <c r="T17" s="31">
        <v>1.857</v>
      </c>
      <c r="U17" s="31">
        <v>-3.8839999999999999</v>
      </c>
      <c r="V17" s="32">
        <f t="shared" si="5"/>
        <v>29.224000000000004</v>
      </c>
      <c r="W17" s="31">
        <v>6.0609999999999999</v>
      </c>
      <c r="X17" s="33">
        <f t="shared" si="6"/>
        <v>23.163000000000004</v>
      </c>
      <c r="Y17" s="31"/>
      <c r="Z17" s="34">
        <f t="shared" si="7"/>
        <v>2.5924226188847183E-2</v>
      </c>
      <c r="AA17" s="35">
        <f t="shared" si="8"/>
        <v>6.5344754630867396E-3</v>
      </c>
      <c r="AB17" s="6">
        <f t="shared" si="9"/>
        <v>0.45469331204915436</v>
      </c>
      <c r="AC17" s="6">
        <f t="shared" si="10"/>
        <v>0.46777492021194184</v>
      </c>
      <c r="AD17" s="6">
        <f t="shared" si="11"/>
        <v>0.48803077569625164</v>
      </c>
      <c r="AE17" s="35">
        <f t="shared" si="12"/>
        <v>1.589041701489835E-2</v>
      </c>
      <c r="AF17" s="35">
        <f t="shared" si="13"/>
        <v>1.2190565008978591E-2</v>
      </c>
      <c r="AG17" s="35">
        <f>X17/EB17</f>
        <v>2.7462583223317415E-2</v>
      </c>
      <c r="AH17" s="35">
        <f>(P17+S17+T17)/EB17</f>
        <v>4.2931405194332486E-2</v>
      </c>
      <c r="AI17" s="35">
        <f>R17/EB17</f>
        <v>3.3875617487226402E-2</v>
      </c>
      <c r="AJ17" s="36">
        <f>X17/FU17</f>
        <v>0.10569882929522707</v>
      </c>
      <c r="AK17" s="37"/>
      <c r="AL17" s="38">
        <f t="shared" si="14"/>
        <v>3.726533965768427E-2</v>
      </c>
      <c r="AM17" s="6">
        <f t="shared" si="15"/>
        <v>1.9645946998029302E-2</v>
      </c>
      <c r="AN17" s="36">
        <f t="shared" si="16"/>
        <v>2.8901579889435244E-2</v>
      </c>
      <c r="AO17" s="31"/>
      <c r="AP17" s="38">
        <f t="shared" si="17"/>
        <v>0.84712356158110258</v>
      </c>
      <c r="AQ17" s="6">
        <f t="shared" si="18"/>
        <v>0.74177512516684052</v>
      </c>
      <c r="AR17" s="6">
        <f t="shared" si="19"/>
        <v>2.9485991986093994E-2</v>
      </c>
      <c r="AS17" s="6">
        <f t="shared" si="20"/>
        <v>0.33273623476990621</v>
      </c>
      <c r="AT17" s="6">
        <f t="shared" si="21"/>
        <v>0.19648606135289748</v>
      </c>
      <c r="AU17" s="46">
        <v>2.95</v>
      </c>
      <c r="AV17" s="47">
        <v>1.5</v>
      </c>
      <c r="AW17" s="31"/>
      <c r="AX17" s="38">
        <f>FW17/C17</f>
        <v>0.11797559104596977</v>
      </c>
      <c r="AY17" s="6">
        <v>9.9900000000000003E-2</v>
      </c>
      <c r="AZ17" s="6">
        <f t="shared" si="22"/>
        <v>0.20004583108168195</v>
      </c>
      <c r="BA17" s="6">
        <f t="shared" si="23"/>
        <v>0.22284736425677262</v>
      </c>
      <c r="BB17" s="36">
        <f t="shared" si="24"/>
        <v>0.24564889743186333</v>
      </c>
      <c r="BC17" s="6"/>
      <c r="BD17" s="38">
        <f t="shared" si="25"/>
        <v>0.19716111303934986</v>
      </c>
      <c r="BE17" s="6">
        <f t="shared" si="26"/>
        <v>0.2182990056882044</v>
      </c>
      <c r="BF17" s="36">
        <f t="shared" si="27"/>
        <v>0.24053029962432315</v>
      </c>
      <c r="BG17" s="6"/>
      <c r="BH17" s="38"/>
      <c r="BI17" s="36">
        <v>3.5999999999999997E-2</v>
      </c>
      <c r="BJ17" s="105">
        <f t="shared" si="64"/>
        <v>2.0249999999999997E-2</v>
      </c>
      <c r="BK17" s="57">
        <f t="shared" si="65"/>
        <v>2.6999999999999996E-2</v>
      </c>
      <c r="BL17" s="39"/>
      <c r="BM17" s="6"/>
      <c r="BN17" s="38"/>
      <c r="BO17" s="36">
        <f t="shared" si="66"/>
        <v>3.6911113039349852E-2</v>
      </c>
      <c r="BP17" s="6"/>
      <c r="BQ17" s="38"/>
      <c r="BR17" s="36">
        <f t="shared" si="67"/>
        <v>3.6299005688204405E-2</v>
      </c>
      <c r="BS17" s="6"/>
      <c r="BT17" s="38"/>
      <c r="BU17" s="36">
        <f t="shared" si="68"/>
        <v>3.953029962432314E-2</v>
      </c>
      <c r="BV17" s="31"/>
      <c r="BW17" s="34">
        <f>Q17/FY17</f>
        <v>2.1025419610304487E-3</v>
      </c>
      <c r="BX17" s="6">
        <f t="shared" si="28"/>
        <v>8.5666942833471413E-2</v>
      </c>
      <c r="BY17" s="35">
        <f>FG17/E17</f>
        <v>1.6995441789630073E-2</v>
      </c>
      <c r="BZ17" s="6">
        <f t="shared" si="29"/>
        <v>0.10695122206630785</v>
      </c>
      <c r="CA17" s="6">
        <f t="shared" si="30"/>
        <v>0.8689467924789529</v>
      </c>
      <c r="CB17" s="36">
        <f t="shared" si="31"/>
        <v>0.90161562900696679</v>
      </c>
      <c r="CC17" s="31"/>
      <c r="CD17" s="30">
        <v>60.476999999999997</v>
      </c>
      <c r="CE17" s="31">
        <v>79.015000000000001</v>
      </c>
      <c r="CF17" s="32">
        <f t="shared" si="32"/>
        <v>139.49199999999999</v>
      </c>
      <c r="CG17" s="28">
        <v>1502.3440000000001</v>
      </c>
      <c r="CH17" s="31">
        <v>3.927</v>
      </c>
      <c r="CI17" s="31">
        <v>3.5059999999999998</v>
      </c>
      <c r="CJ17" s="32">
        <f t="shared" si="33"/>
        <v>1494.9110000000001</v>
      </c>
      <c r="CK17" s="31">
        <v>245.73699999999999</v>
      </c>
      <c r="CL17" s="31">
        <v>75.986999999999995</v>
      </c>
      <c r="CM17" s="32">
        <f t="shared" si="34"/>
        <v>321.72399999999999</v>
      </c>
      <c r="CN17" s="31">
        <v>0</v>
      </c>
      <c r="CO17" s="31">
        <v>0</v>
      </c>
      <c r="CP17" s="31">
        <v>2.5209999999999999</v>
      </c>
      <c r="CQ17" s="31">
        <v>1.9440000000000888</v>
      </c>
      <c r="CR17" s="32">
        <f t="shared" si="35"/>
        <v>1960.5920000000001</v>
      </c>
      <c r="CS17" s="31">
        <v>0</v>
      </c>
      <c r="CT17" s="28">
        <v>1272.671</v>
      </c>
      <c r="CU17" s="32">
        <f t="shared" si="36"/>
        <v>1272.671</v>
      </c>
      <c r="CV17" s="31">
        <v>402.93099999999998</v>
      </c>
      <c r="CW17" s="31">
        <v>13.580000000000069</v>
      </c>
      <c r="CX17" s="32">
        <f t="shared" si="37"/>
        <v>416.51100000000008</v>
      </c>
      <c r="CY17" s="31">
        <v>40.107999999999997</v>
      </c>
      <c r="CZ17" s="31">
        <v>231.30199999999999</v>
      </c>
      <c r="DA17" s="48">
        <f t="shared" si="38"/>
        <v>1960.5920000000001</v>
      </c>
      <c r="DB17" s="31"/>
      <c r="DC17" s="49">
        <v>385.22899999999998</v>
      </c>
      <c r="DD17" s="31"/>
      <c r="DE17" s="27">
        <v>100</v>
      </c>
      <c r="DF17" s="28">
        <v>90</v>
      </c>
      <c r="DG17" s="28">
        <v>150</v>
      </c>
      <c r="DH17" s="28">
        <v>100</v>
      </c>
      <c r="DI17" s="28">
        <v>0</v>
      </c>
      <c r="DJ17" s="28">
        <v>0</v>
      </c>
      <c r="DK17" s="29">
        <f t="shared" si="39"/>
        <v>440</v>
      </c>
      <c r="DL17" s="39">
        <f t="shared" si="40"/>
        <v>0.22442201131086936</v>
      </c>
      <c r="DM17" s="31"/>
      <c r="DN17" s="43" t="s">
        <v>235</v>
      </c>
      <c r="DO17" s="40">
        <v>14.4</v>
      </c>
      <c r="DP17" s="50">
        <v>3</v>
      </c>
      <c r="DQ17" s="51" t="s">
        <v>172</v>
      </c>
      <c r="DR17" s="41"/>
      <c r="DS17" s="41"/>
      <c r="DT17" s="52" t="s">
        <v>166</v>
      </c>
      <c r="DU17" s="41" t="s">
        <v>170</v>
      </c>
      <c r="DV17" s="39">
        <v>0.16036952460037368</v>
      </c>
      <c r="DW17" s="42"/>
      <c r="DX17" s="27">
        <v>175.46700000000001</v>
      </c>
      <c r="DY17" s="28">
        <v>195.46700000000001</v>
      </c>
      <c r="DZ17" s="29">
        <v>215.46700000000001</v>
      </c>
      <c r="EA17" s="28"/>
      <c r="EB17" s="43">
        <f t="shared" si="41"/>
        <v>843.43849999999998</v>
      </c>
      <c r="EC17" s="28">
        <v>809.74300000000005</v>
      </c>
      <c r="ED17" s="29">
        <v>877.13400000000001</v>
      </c>
      <c r="EE17" s="28"/>
      <c r="EF17" s="27">
        <v>219.268</v>
      </c>
      <c r="EG17" s="28">
        <v>242.77600000000001</v>
      </c>
      <c r="EH17" s="29">
        <v>267.5</v>
      </c>
      <c r="EI17" s="53">
        <v>1112.126</v>
      </c>
      <c r="EJ17" s="28"/>
      <c r="EK17" s="27">
        <v>31.687000000000001</v>
      </c>
      <c r="EL17" s="28">
        <v>10.724</v>
      </c>
      <c r="EM17" s="28">
        <v>21.178999999999998</v>
      </c>
      <c r="EN17" s="28">
        <v>16.93</v>
      </c>
      <c r="EO17" s="28">
        <v>77.647000000000006</v>
      </c>
      <c r="EP17" s="28">
        <v>14.09</v>
      </c>
      <c r="EQ17" s="28">
        <v>24.630000000000049</v>
      </c>
      <c r="ER17" s="29">
        <v>1305.4570000000001</v>
      </c>
      <c r="ES17" s="29">
        <f t="shared" si="42"/>
        <v>1502.3440000000003</v>
      </c>
      <c r="ET17" s="40"/>
      <c r="EU17" s="38">
        <f t="shared" si="43"/>
        <v>2.1091707358634238E-2</v>
      </c>
      <c r="EV17" s="6">
        <f t="shared" si="44"/>
        <v>7.1381787393566308E-3</v>
      </c>
      <c r="EW17" s="6">
        <f t="shared" si="45"/>
        <v>1.4097303946366475E-2</v>
      </c>
      <c r="EX17" s="6">
        <f t="shared" si="46"/>
        <v>1.1269056887104415E-2</v>
      </c>
      <c r="EY17" s="6">
        <f t="shared" si="47"/>
        <v>5.1683901955876944E-2</v>
      </c>
      <c r="EZ17" s="6">
        <f t="shared" si="48"/>
        <v>9.3786775864915066E-3</v>
      </c>
      <c r="FA17" s="6">
        <f t="shared" si="49"/>
        <v>1.639438104721691E-2</v>
      </c>
      <c r="FB17" s="6">
        <f t="shared" si="50"/>
        <v>0.86894679247895279</v>
      </c>
      <c r="FC17" s="39">
        <f t="shared" si="51"/>
        <v>0.99999999999999989</v>
      </c>
      <c r="FD17" s="40"/>
      <c r="FE17" s="30">
        <v>10.177</v>
      </c>
      <c r="FF17" s="31">
        <v>15.356</v>
      </c>
      <c r="FG17" s="48">
        <f t="shared" si="52"/>
        <v>25.533000000000001</v>
      </c>
      <c r="FI17" s="30">
        <f>CH17</f>
        <v>3.927</v>
      </c>
      <c r="FJ17" s="31">
        <f>CI17</f>
        <v>3.5059999999999998</v>
      </c>
      <c r="FK17" s="48">
        <f t="shared" si="53"/>
        <v>7.4329999999999998</v>
      </c>
      <c r="FM17" s="27">
        <f>FQ17*E17</f>
        <v>1305.4570000000001</v>
      </c>
      <c r="FN17" s="28">
        <f>E17*FR17</f>
        <v>196.887</v>
      </c>
      <c r="FO17" s="29">
        <f t="shared" si="54"/>
        <v>1502.3440000000001</v>
      </c>
      <c r="FQ17" s="38">
        <v>0.8689467924789529</v>
      </c>
      <c r="FR17" s="6">
        <v>0.1310532075210471</v>
      </c>
      <c r="FS17" s="36">
        <f t="shared" si="55"/>
        <v>1</v>
      </c>
      <c r="FT17" s="40"/>
      <c r="FU17" s="43">
        <f t="shared" si="56"/>
        <v>219.14150000000001</v>
      </c>
      <c r="FV17" s="28">
        <v>206.98099999999999</v>
      </c>
      <c r="FW17" s="29">
        <f>CZ17</f>
        <v>231.30199999999999</v>
      </c>
      <c r="FY17" s="43">
        <f t="shared" si="57"/>
        <v>1475.357</v>
      </c>
      <c r="FZ17" s="28">
        <v>1448.37</v>
      </c>
      <c r="GA17" s="29">
        <f>CG17</f>
        <v>1502.3440000000001</v>
      </c>
      <c r="GC17" s="43">
        <f t="shared" si="58"/>
        <v>506.56600000000003</v>
      </c>
      <c r="GD17" s="28">
        <v>514.274</v>
      </c>
      <c r="GE17" s="29">
        <f>F17</f>
        <v>498.858</v>
      </c>
      <c r="GG17" s="43">
        <f t="shared" si="59"/>
        <v>1981.9229999999998</v>
      </c>
      <c r="GH17" s="40">
        <f t="shared" si="60"/>
        <v>1962.6439999999998</v>
      </c>
      <c r="GI17" s="50">
        <f t="shared" si="61"/>
        <v>2001.202</v>
      </c>
      <c r="GK17" s="43">
        <f t="shared" si="62"/>
        <v>1254.7964999999999</v>
      </c>
      <c r="GL17" s="28">
        <v>1236.922</v>
      </c>
      <c r="GM17" s="29">
        <f>G17</f>
        <v>1272.671</v>
      </c>
      <c r="GN17" s="28"/>
      <c r="GO17" s="43">
        <f t="shared" si="63"/>
        <v>1900.076</v>
      </c>
      <c r="GP17" s="28">
        <v>1839.56</v>
      </c>
      <c r="GQ17" s="29">
        <f>C17</f>
        <v>1960.5920000000001</v>
      </c>
      <c r="GR17" s="28"/>
      <c r="GS17" s="54">
        <f>ED17/C17</f>
        <v>0.44738221924806382</v>
      </c>
      <c r="GT17" s="44"/>
    </row>
    <row r="18" spans="1:202" x14ac:dyDescent="0.2">
      <c r="A18" s="1"/>
      <c r="B18" s="45" t="s">
        <v>188</v>
      </c>
      <c r="C18" s="27">
        <v>4034.6507321700014</v>
      </c>
      <c r="D18" s="28">
        <v>3873.4108660850006</v>
      </c>
      <c r="E18" s="28">
        <v>3269.2048974999998</v>
      </c>
      <c r="F18" s="28">
        <v>990.85500000000002</v>
      </c>
      <c r="G18" s="28">
        <v>2634.5250663000011</v>
      </c>
      <c r="H18" s="28">
        <f t="shared" si="0"/>
        <v>5025.5057321700015</v>
      </c>
      <c r="I18" s="29">
        <f t="shared" si="1"/>
        <v>4260.0598974999994</v>
      </c>
      <c r="J18" s="28"/>
      <c r="K18" s="30">
        <v>103.13756326999999</v>
      </c>
      <c r="L18" s="31">
        <v>21.045999999999999</v>
      </c>
      <c r="M18" s="31">
        <v>1.2232965399999998</v>
      </c>
      <c r="N18" s="32">
        <f t="shared" si="2"/>
        <v>125.40685980999999</v>
      </c>
      <c r="O18" s="31">
        <v>55.45446355</v>
      </c>
      <c r="P18" s="32">
        <f t="shared" si="3"/>
        <v>69.952396259999986</v>
      </c>
      <c r="Q18" s="31">
        <v>1.7886008899999999</v>
      </c>
      <c r="R18" s="32">
        <f t="shared" si="4"/>
        <v>68.163795369999988</v>
      </c>
      <c r="S18" s="31">
        <v>2.9849387800000002</v>
      </c>
      <c r="T18" s="31">
        <v>1.2061309899999997</v>
      </c>
      <c r="U18" s="31">
        <v>-9.4239999999999995</v>
      </c>
      <c r="V18" s="32">
        <f t="shared" si="5"/>
        <v>62.930865140000002</v>
      </c>
      <c r="W18" s="31">
        <v>14.908860000000001</v>
      </c>
      <c r="X18" s="33">
        <f t="shared" si="6"/>
        <v>48.022005140000005</v>
      </c>
      <c r="Y18" s="31"/>
      <c r="Z18" s="34">
        <f t="shared" si="7"/>
        <v>2.6627065094761024E-2</v>
      </c>
      <c r="AA18" s="35">
        <f t="shared" si="8"/>
        <v>5.4334540609351804E-3</v>
      </c>
      <c r="AB18" s="6">
        <f t="shared" si="9"/>
        <v>0.4278962150839633</v>
      </c>
      <c r="AC18" s="6">
        <f t="shared" si="10"/>
        <v>0.43191593356430452</v>
      </c>
      <c r="AD18" s="6">
        <f t="shared" si="11"/>
        <v>0.44219641281200506</v>
      </c>
      <c r="AE18" s="35">
        <f t="shared" si="12"/>
        <v>1.4316700568883846E-2</v>
      </c>
      <c r="AF18" s="35">
        <f t="shared" si="13"/>
        <v>1.239785987086302E-2</v>
      </c>
      <c r="AG18" s="35">
        <f>X18/EB18</f>
        <v>2.5004332128028658E-2</v>
      </c>
      <c r="AH18" s="35">
        <f>(P18+S18+T18)/EB18</f>
        <v>3.8605381935480972E-2</v>
      </c>
      <c r="AI18" s="35">
        <f>R18/EB18</f>
        <v>3.5491857817465174E-2</v>
      </c>
      <c r="AJ18" s="36">
        <f>X18/FU18</f>
        <v>0.10302554013441155</v>
      </c>
      <c r="AK18" s="37"/>
      <c r="AL18" s="38">
        <f t="shared" si="14"/>
        <v>4.7796895106688136E-2</v>
      </c>
      <c r="AM18" s="6">
        <f t="shared" si="15"/>
        <v>4.6231200950927233E-2</v>
      </c>
      <c r="AN18" s="36">
        <f t="shared" si="16"/>
        <v>9.2456777480137808E-2</v>
      </c>
      <c r="AO18" s="31"/>
      <c r="AP18" s="38">
        <f t="shared" si="17"/>
        <v>0.80586110351010853</v>
      </c>
      <c r="AQ18" s="6">
        <f t="shared" si="18"/>
        <v>0.75898115732114191</v>
      </c>
      <c r="AR18" s="6">
        <f t="shared" si="19"/>
        <v>6.3865289516996715E-2</v>
      </c>
      <c r="AS18" s="6">
        <f t="shared" si="20"/>
        <v>0.31272749127441346</v>
      </c>
      <c r="AT18" s="6">
        <f t="shared" si="21"/>
        <v>0.1434906083329362</v>
      </c>
      <c r="AU18" s="46">
        <v>3.3202357819778601</v>
      </c>
      <c r="AV18" s="47">
        <v>1.4</v>
      </c>
      <c r="AW18" s="31"/>
      <c r="AX18" s="38">
        <f>FW18/C18</f>
        <v>0.12674305507108105</v>
      </c>
      <c r="AY18" s="6">
        <v>0.11418325109081588</v>
      </c>
      <c r="AZ18" s="6">
        <f t="shared" si="22"/>
        <v>0.2166970045238629</v>
      </c>
      <c r="BA18" s="6">
        <f t="shared" si="23"/>
        <v>0.231630009042952</v>
      </c>
      <c r="BB18" s="36">
        <f t="shared" si="24"/>
        <v>0.25154068173507077</v>
      </c>
      <c r="BC18" s="6"/>
      <c r="BD18" s="38">
        <f t="shared" si="25"/>
        <v>0.19902216204590781</v>
      </c>
      <c r="BE18" s="6">
        <f t="shared" si="26"/>
        <v>0.21376427286591329</v>
      </c>
      <c r="BF18" s="36">
        <f t="shared" si="27"/>
        <v>0.2334546364003702</v>
      </c>
      <c r="BG18" s="6"/>
      <c r="BH18" s="38"/>
      <c r="BI18" s="36">
        <v>2.4E-2</v>
      </c>
      <c r="BJ18" s="105">
        <f t="shared" si="64"/>
        <v>1.35E-2</v>
      </c>
      <c r="BK18" s="57">
        <f t="shared" si="65"/>
        <v>1.8000000000000002E-2</v>
      </c>
      <c r="BL18" s="39"/>
      <c r="BM18" s="6"/>
      <c r="BN18" s="38"/>
      <c r="BO18" s="36">
        <f t="shared" si="66"/>
        <v>4.5522162045907782E-2</v>
      </c>
      <c r="BP18" s="6"/>
      <c r="BQ18" s="38"/>
      <c r="BR18" s="36">
        <f t="shared" si="67"/>
        <v>4.0764272865913304E-2</v>
      </c>
      <c r="BS18" s="6"/>
      <c r="BT18" s="38"/>
      <c r="BU18" s="36">
        <f t="shared" si="68"/>
        <v>4.4454636400370201E-2</v>
      </c>
      <c r="BV18" s="31"/>
      <c r="BW18" s="34">
        <f>Q18/FY18</f>
        <v>5.5987557868605647E-4</v>
      </c>
      <c r="BX18" s="6">
        <f t="shared" si="28"/>
        <v>2.412351331506804E-2</v>
      </c>
      <c r="BY18" s="35">
        <f>FG18/E18</f>
        <v>6.8478422802803248E-3</v>
      </c>
      <c r="BZ18" s="6">
        <f t="shared" si="29"/>
        <v>4.3197717779236811E-2</v>
      </c>
      <c r="CA18" s="6">
        <f t="shared" si="30"/>
        <v>0.76678582641821069</v>
      </c>
      <c r="CB18" s="36">
        <f t="shared" si="31"/>
        <v>0.82102953085532282</v>
      </c>
      <c r="CC18" s="31"/>
      <c r="CD18" s="30">
        <v>335.10901737999995</v>
      </c>
      <c r="CE18" s="31">
        <v>52.193756650000097</v>
      </c>
      <c r="CF18" s="32">
        <f t="shared" si="32"/>
        <v>387.30277403000002</v>
      </c>
      <c r="CG18" s="28">
        <v>3269.2048974999998</v>
      </c>
      <c r="CH18" s="31">
        <v>0.68</v>
      </c>
      <c r="CI18" s="31">
        <v>6.2009999999999996</v>
      </c>
      <c r="CJ18" s="32">
        <f t="shared" si="33"/>
        <v>3262.3238974999999</v>
      </c>
      <c r="CK18" s="31">
        <v>191.63171394</v>
      </c>
      <c r="CL18" s="31">
        <v>114.937</v>
      </c>
      <c r="CM18" s="32">
        <f t="shared" si="34"/>
        <v>306.56871394000001</v>
      </c>
      <c r="CN18" s="31">
        <v>14.01</v>
      </c>
      <c r="CO18" s="31">
        <v>0</v>
      </c>
      <c r="CP18" s="31">
        <v>11.02716292</v>
      </c>
      <c r="CQ18" s="31">
        <v>53.418183780001591</v>
      </c>
      <c r="CR18" s="32">
        <f t="shared" si="35"/>
        <v>4034.6507321700019</v>
      </c>
      <c r="CS18" s="31">
        <v>145.88013613000001</v>
      </c>
      <c r="CT18" s="28">
        <v>2634.5250663000011</v>
      </c>
      <c r="CU18" s="32">
        <f t="shared" si="36"/>
        <v>2780.4052024300013</v>
      </c>
      <c r="CV18" s="31">
        <v>620.43856550999999</v>
      </c>
      <c r="CW18" s="31">
        <v>52.153080850000265</v>
      </c>
      <c r="CX18" s="32">
        <f t="shared" si="37"/>
        <v>672.59164636000025</v>
      </c>
      <c r="CY18" s="31">
        <v>70.289923439999995</v>
      </c>
      <c r="CZ18" s="31">
        <v>511.36395993999997</v>
      </c>
      <c r="DA18" s="48">
        <f t="shared" si="38"/>
        <v>4034.6507321700014</v>
      </c>
      <c r="DB18" s="31"/>
      <c r="DC18" s="49">
        <v>578.93448796999996</v>
      </c>
      <c r="DD18" s="31"/>
      <c r="DE18" s="27">
        <v>170</v>
      </c>
      <c r="DF18" s="28">
        <v>265</v>
      </c>
      <c r="DG18" s="28">
        <v>270</v>
      </c>
      <c r="DH18" s="28">
        <v>85</v>
      </c>
      <c r="DI18" s="28">
        <v>40</v>
      </c>
      <c r="DJ18" s="28">
        <v>0</v>
      </c>
      <c r="DK18" s="29">
        <f t="shared" si="39"/>
        <v>830</v>
      </c>
      <c r="DL18" s="39">
        <f t="shared" si="40"/>
        <v>0.20571793076958406</v>
      </c>
      <c r="DM18" s="31"/>
      <c r="DN18" s="43" t="s">
        <v>237</v>
      </c>
      <c r="DO18" s="40">
        <v>24</v>
      </c>
      <c r="DP18" s="50">
        <v>3</v>
      </c>
      <c r="DQ18" s="51" t="s">
        <v>172</v>
      </c>
      <c r="DR18" s="41"/>
      <c r="DS18" s="41"/>
      <c r="DT18" s="52" t="s">
        <v>166</v>
      </c>
      <c r="DU18" s="41" t="s">
        <v>170</v>
      </c>
      <c r="DV18" s="39">
        <v>0.11097409982376386</v>
      </c>
      <c r="DW18" s="42"/>
      <c r="DX18" s="27">
        <v>435.33838936469004</v>
      </c>
      <c r="DY18" s="28">
        <v>465.33838936469004</v>
      </c>
      <c r="DZ18" s="29">
        <v>505.33838936469004</v>
      </c>
      <c r="EA18" s="28"/>
      <c r="EB18" s="43">
        <f t="shared" si="41"/>
        <v>1920.5474033105502</v>
      </c>
      <c r="EC18" s="28">
        <v>1832.1220000000001</v>
      </c>
      <c r="ED18" s="29">
        <v>2008.9728066211001</v>
      </c>
      <c r="EE18" s="28"/>
      <c r="EF18" s="27">
        <v>488.601</v>
      </c>
      <c r="EG18" s="28">
        <v>524.79300000000001</v>
      </c>
      <c r="EH18" s="29">
        <v>573.13300000000004</v>
      </c>
      <c r="EI18" s="53">
        <v>2455.0079999999998</v>
      </c>
      <c r="EJ18" s="28"/>
      <c r="EK18" s="27">
        <v>208.98075311000002</v>
      </c>
      <c r="EL18" s="28">
        <v>9.5435084200000002</v>
      </c>
      <c r="EM18" s="28">
        <v>211.858</v>
      </c>
      <c r="EN18" s="28">
        <v>18.844999999999999</v>
      </c>
      <c r="EO18" s="28">
        <v>274.84767962999996</v>
      </c>
      <c r="EP18" s="28">
        <v>4.7130000000000001</v>
      </c>
      <c r="EQ18" s="28">
        <v>33.636977280000252</v>
      </c>
      <c r="ER18" s="29">
        <v>2506.7799790599993</v>
      </c>
      <c r="ES18" s="29">
        <f t="shared" si="42"/>
        <v>3269.2048974999993</v>
      </c>
      <c r="ET18" s="40"/>
      <c r="EU18" s="38">
        <f t="shared" si="43"/>
        <v>6.3924030356680955E-2</v>
      </c>
      <c r="EV18" s="6">
        <f t="shared" si="44"/>
        <v>2.9192139126238423E-3</v>
      </c>
      <c r="EW18" s="6">
        <f t="shared" si="45"/>
        <v>6.480413637028698E-2</v>
      </c>
      <c r="EX18" s="6">
        <f t="shared" si="46"/>
        <v>5.7643985589312559E-3</v>
      </c>
      <c r="EY18" s="6">
        <f t="shared" si="47"/>
        <v>8.407172026451426E-2</v>
      </c>
      <c r="EZ18" s="6">
        <f t="shared" si="48"/>
        <v>1.4416349380866548E-3</v>
      </c>
      <c r="FA18" s="6">
        <f t="shared" si="49"/>
        <v>1.028903918066526E-2</v>
      </c>
      <c r="FB18" s="6">
        <f t="shared" si="50"/>
        <v>0.7667858264182108</v>
      </c>
      <c r="FC18" s="39">
        <f t="shared" si="51"/>
        <v>1</v>
      </c>
      <c r="FD18" s="40"/>
      <c r="FE18" s="30">
        <v>3.8892891400000003</v>
      </c>
      <c r="FF18" s="31">
        <v>18.497710380000004</v>
      </c>
      <c r="FG18" s="48">
        <f t="shared" si="52"/>
        <v>22.386999520000003</v>
      </c>
      <c r="FI18" s="30">
        <f>CH18</f>
        <v>0.68</v>
      </c>
      <c r="FJ18" s="31">
        <f>CI18</f>
        <v>6.2009999999999996</v>
      </c>
      <c r="FK18" s="48">
        <f t="shared" si="53"/>
        <v>6.8809999999999993</v>
      </c>
      <c r="FM18" s="27">
        <f>FQ18*E18</f>
        <v>2506.7799790599993</v>
      </c>
      <c r="FN18" s="28">
        <f>E18*FR18</f>
        <v>762.42491844000062</v>
      </c>
      <c r="FO18" s="29">
        <f t="shared" si="54"/>
        <v>3269.2048974999998</v>
      </c>
      <c r="FQ18" s="38">
        <v>0.76678582641821069</v>
      </c>
      <c r="FR18" s="6">
        <v>0.23321417358178931</v>
      </c>
      <c r="FS18" s="36">
        <f t="shared" si="55"/>
        <v>1</v>
      </c>
      <c r="FT18" s="40"/>
      <c r="FU18" s="43">
        <f t="shared" si="56"/>
        <v>466.11747996999998</v>
      </c>
      <c r="FV18" s="28">
        <v>420.87099999999998</v>
      </c>
      <c r="FW18" s="29">
        <f>CZ18</f>
        <v>511.36395993999997</v>
      </c>
      <c r="FY18" s="43">
        <f t="shared" si="57"/>
        <v>3194.6399487499998</v>
      </c>
      <c r="FZ18" s="28">
        <v>3120.0749999999998</v>
      </c>
      <c r="GA18" s="29">
        <f>CG18</f>
        <v>3269.2048974999998</v>
      </c>
      <c r="GC18" s="43">
        <f t="shared" si="58"/>
        <v>971.29750000000001</v>
      </c>
      <c r="GD18" s="28">
        <v>951.74</v>
      </c>
      <c r="GE18" s="29">
        <f>F18</f>
        <v>990.85500000000002</v>
      </c>
      <c r="GG18" s="43">
        <f t="shared" si="59"/>
        <v>4165.937448749999</v>
      </c>
      <c r="GH18" s="40">
        <f t="shared" si="60"/>
        <v>4071.8149999999996</v>
      </c>
      <c r="GI18" s="50">
        <f t="shared" si="61"/>
        <v>4260.0598974999994</v>
      </c>
      <c r="GK18" s="43">
        <f t="shared" si="62"/>
        <v>2523.0425331500005</v>
      </c>
      <c r="GL18" s="28">
        <v>2411.56</v>
      </c>
      <c r="GM18" s="29">
        <f>G18</f>
        <v>2634.5250663000011</v>
      </c>
      <c r="GN18" s="28"/>
      <c r="GO18" s="43">
        <f t="shared" si="63"/>
        <v>3873.4108660850006</v>
      </c>
      <c r="GP18" s="28">
        <v>3712.1709999999998</v>
      </c>
      <c r="GQ18" s="29">
        <f>C18</f>
        <v>4034.6507321700014</v>
      </c>
      <c r="GR18" s="28"/>
      <c r="GS18" s="54">
        <f>ED18/C18</f>
        <v>0.49792979367524876</v>
      </c>
      <c r="GT18" s="44"/>
    </row>
    <row r="19" spans="1:202" x14ac:dyDescent="0.2">
      <c r="A19" s="1"/>
      <c r="B19" s="45" t="s">
        <v>190</v>
      </c>
      <c r="C19" s="27">
        <v>4648.3620000000001</v>
      </c>
      <c r="D19" s="28">
        <v>4561.9724999999999</v>
      </c>
      <c r="E19" s="28">
        <v>3648.605</v>
      </c>
      <c r="F19" s="28">
        <v>1326.5820000000001</v>
      </c>
      <c r="G19" s="28">
        <v>3646.5619999999999</v>
      </c>
      <c r="H19" s="28">
        <f t="shared" si="0"/>
        <v>5974.9440000000004</v>
      </c>
      <c r="I19" s="29">
        <f t="shared" si="1"/>
        <v>4975.1869999999999</v>
      </c>
      <c r="J19" s="28"/>
      <c r="K19" s="30">
        <v>113.578</v>
      </c>
      <c r="L19" s="31">
        <v>24.236999999999998</v>
      </c>
      <c r="M19" s="31">
        <v>0.29399999999999998</v>
      </c>
      <c r="N19" s="32">
        <f t="shared" si="2"/>
        <v>138.10900000000001</v>
      </c>
      <c r="O19" s="31">
        <v>66.122</v>
      </c>
      <c r="P19" s="32">
        <f t="shared" si="3"/>
        <v>71.987000000000009</v>
      </c>
      <c r="Q19" s="31">
        <v>0.66500000000000004</v>
      </c>
      <c r="R19" s="32">
        <f t="shared" si="4"/>
        <v>71.322000000000003</v>
      </c>
      <c r="S19" s="31">
        <v>7.9390000000000001</v>
      </c>
      <c r="T19" s="31">
        <v>3.21</v>
      </c>
      <c r="U19" s="31">
        <v>-5.7060000000000004</v>
      </c>
      <c r="V19" s="32">
        <f t="shared" si="5"/>
        <v>76.764999999999986</v>
      </c>
      <c r="W19" s="31">
        <v>18.634</v>
      </c>
      <c r="X19" s="33">
        <f t="shared" si="6"/>
        <v>58.130999999999986</v>
      </c>
      <c r="Y19" s="31"/>
      <c r="Z19" s="34">
        <f t="shared" si="7"/>
        <v>2.4896686685419521E-2</v>
      </c>
      <c r="AA19" s="35">
        <f t="shared" si="8"/>
        <v>5.3128334289608272E-3</v>
      </c>
      <c r="AB19" s="6">
        <f t="shared" si="9"/>
        <v>0.44300473006472013</v>
      </c>
      <c r="AC19" s="6">
        <f t="shared" si="10"/>
        <v>0.45274156441717789</v>
      </c>
      <c r="AD19" s="6">
        <f t="shared" si="11"/>
        <v>0.47876677117349337</v>
      </c>
      <c r="AE19" s="35">
        <f t="shared" si="12"/>
        <v>1.4494168914871802E-2</v>
      </c>
      <c r="AF19" s="35">
        <f t="shared" si="13"/>
        <v>1.2742514340014104E-2</v>
      </c>
      <c r="AG19" s="35">
        <f>X19/EB19</f>
        <v>2.7135602390207257E-2</v>
      </c>
      <c r="AH19" s="35">
        <f>(P19+S19+T19)/EB19</f>
        <v>3.8807958581690859E-2</v>
      </c>
      <c r="AI19" s="35">
        <f>R19/EB19</f>
        <v>3.3293172896980312E-2</v>
      </c>
      <c r="AJ19" s="36">
        <f>X19/FU19</f>
        <v>9.5464410025150714E-2</v>
      </c>
      <c r="AK19" s="37"/>
      <c r="AL19" s="38">
        <f t="shared" si="14"/>
        <v>4.3935889846402634E-2</v>
      </c>
      <c r="AM19" s="6">
        <f t="shared" si="15"/>
        <v>9.1848554117661546E-2</v>
      </c>
      <c r="AN19" s="36">
        <f t="shared" si="16"/>
        <v>3.8709760116673035E-2</v>
      </c>
      <c r="AO19" s="31"/>
      <c r="AP19" s="38">
        <f t="shared" si="17"/>
        <v>0.99944005996812479</v>
      </c>
      <c r="AQ19" s="6">
        <f t="shared" si="18"/>
        <v>0.91878937039369057</v>
      </c>
      <c r="AR19" s="6">
        <f t="shared" si="19"/>
        <v>-9.8984975782867163E-2</v>
      </c>
      <c r="AS19" s="6">
        <f t="shared" si="20"/>
        <v>0.19686224954080597</v>
      </c>
      <c r="AT19" s="6">
        <f t="shared" si="21"/>
        <v>0.16832445493702944</v>
      </c>
      <c r="AU19" s="46">
        <v>3.33</v>
      </c>
      <c r="AV19" s="47">
        <v>1.4</v>
      </c>
      <c r="AW19" s="31"/>
      <c r="AX19" s="38">
        <f>FW19/C19</f>
        <v>0.13818329983766325</v>
      </c>
      <c r="AY19" s="6">
        <v>0.11219999999999999</v>
      </c>
      <c r="AZ19" s="6">
        <f t="shared" si="22"/>
        <v>0.22888869279680099</v>
      </c>
      <c r="BA19" s="6">
        <f t="shared" si="23"/>
        <v>0.24260497873747072</v>
      </c>
      <c r="BB19" s="36">
        <f t="shared" si="24"/>
        <v>0.26089335999169705</v>
      </c>
      <c r="BC19" s="6"/>
      <c r="BD19" s="38">
        <f t="shared" si="25"/>
        <v>0.22583725827213405</v>
      </c>
      <c r="BE19" s="6">
        <f t="shared" si="26"/>
        <v>0.23993467116081457</v>
      </c>
      <c r="BF19" s="36">
        <f t="shared" si="27"/>
        <v>0.25877140114734704</v>
      </c>
      <c r="BG19" s="6"/>
      <c r="BH19" s="38"/>
      <c r="BI19" s="36">
        <v>2.1999999999999999E-2</v>
      </c>
      <c r="BJ19" s="105">
        <f t="shared" si="64"/>
        <v>1.2374999999999999E-2</v>
      </c>
      <c r="BK19" s="57">
        <f t="shared" si="65"/>
        <v>1.6500000000000001E-2</v>
      </c>
      <c r="BL19" s="39"/>
      <c r="BM19" s="6"/>
      <c r="BN19" s="38"/>
      <c r="BO19" s="36">
        <f t="shared" si="66"/>
        <v>7.346225827213404E-2</v>
      </c>
      <c r="BP19" s="6"/>
      <c r="BQ19" s="38"/>
      <c r="BR19" s="36">
        <f t="shared" si="67"/>
        <v>6.8434671160814586E-2</v>
      </c>
      <c r="BS19" s="6"/>
      <c r="BT19" s="38"/>
      <c r="BU19" s="36">
        <f t="shared" si="68"/>
        <v>7.1771401147347036E-2</v>
      </c>
      <c r="BV19" s="31"/>
      <c r="BW19" s="34">
        <f>Q19/FY19</f>
        <v>1.8617928196950246E-4</v>
      </c>
      <c r="BX19" s="6">
        <f t="shared" si="28"/>
        <v>7.9989414934565038E-3</v>
      </c>
      <c r="BY19" s="35">
        <f>FG19/E19</f>
        <v>4.7749756413752653E-3</v>
      </c>
      <c r="BZ19" s="6">
        <f t="shared" si="29"/>
        <v>2.6596402417521689E-2</v>
      </c>
      <c r="CA19" s="6">
        <f t="shared" si="30"/>
        <v>0.83061115138525554</v>
      </c>
      <c r="CB19" s="36">
        <f t="shared" si="31"/>
        <v>0.87577693059577466</v>
      </c>
      <c r="CC19" s="31"/>
      <c r="CD19" s="30">
        <v>28.648</v>
      </c>
      <c r="CE19" s="31">
        <v>156.94499999999999</v>
      </c>
      <c r="CF19" s="32">
        <f t="shared" si="32"/>
        <v>185.59299999999999</v>
      </c>
      <c r="CG19" s="28">
        <v>3648.605</v>
      </c>
      <c r="CH19" s="31">
        <v>5.1059999999999999</v>
      </c>
      <c r="CI19" s="31">
        <v>7.6189999999999998</v>
      </c>
      <c r="CJ19" s="32">
        <f t="shared" si="33"/>
        <v>3635.8799999999997</v>
      </c>
      <c r="CK19" s="31">
        <v>596.84</v>
      </c>
      <c r="CL19" s="31">
        <v>195.61799999999999</v>
      </c>
      <c r="CM19" s="32">
        <f t="shared" si="34"/>
        <v>792.45800000000008</v>
      </c>
      <c r="CN19" s="31">
        <v>0.29899999999999999</v>
      </c>
      <c r="CO19" s="31">
        <v>0</v>
      </c>
      <c r="CP19" s="31">
        <v>27.459</v>
      </c>
      <c r="CQ19" s="31">
        <v>6.6730000000004956</v>
      </c>
      <c r="CR19" s="32">
        <f t="shared" si="35"/>
        <v>4648.3620000000001</v>
      </c>
      <c r="CS19" s="31">
        <v>110.871</v>
      </c>
      <c r="CT19" s="28">
        <v>3646.5619999999999</v>
      </c>
      <c r="CU19" s="32">
        <f t="shared" si="36"/>
        <v>3757.433</v>
      </c>
      <c r="CV19" s="31">
        <v>140.92500000000001</v>
      </c>
      <c r="CW19" s="31">
        <v>37.159000000000106</v>
      </c>
      <c r="CX19" s="32">
        <f t="shared" si="37"/>
        <v>178.08400000000012</v>
      </c>
      <c r="CY19" s="31">
        <v>70.519000000000005</v>
      </c>
      <c r="CZ19" s="31">
        <v>642.32600000000002</v>
      </c>
      <c r="DA19" s="48">
        <f t="shared" si="38"/>
        <v>4648.3620000000001</v>
      </c>
      <c r="DB19" s="31"/>
      <c r="DC19" s="49">
        <v>782.43299999999999</v>
      </c>
      <c r="DD19" s="31"/>
      <c r="DE19" s="27">
        <v>120</v>
      </c>
      <c r="DF19" s="28">
        <v>50</v>
      </c>
      <c r="DG19" s="28">
        <v>60</v>
      </c>
      <c r="DH19" s="28">
        <v>0</v>
      </c>
      <c r="DI19" s="28">
        <v>90</v>
      </c>
      <c r="DJ19" s="28">
        <v>0</v>
      </c>
      <c r="DK19" s="29">
        <f t="shared" si="39"/>
        <v>320</v>
      </c>
      <c r="DL19" s="39">
        <f t="shared" si="40"/>
        <v>6.8841454258510848E-2</v>
      </c>
      <c r="DM19" s="31"/>
      <c r="DN19" s="43" t="s">
        <v>236</v>
      </c>
      <c r="DO19" s="40">
        <v>28.8</v>
      </c>
      <c r="DP19" s="50">
        <v>4</v>
      </c>
      <c r="DQ19" s="51" t="s">
        <v>172</v>
      </c>
      <c r="DR19" s="41"/>
      <c r="DS19" s="41"/>
      <c r="DT19" s="52" t="s">
        <v>166</v>
      </c>
      <c r="DU19" s="41" t="s">
        <v>170</v>
      </c>
      <c r="DV19" s="39">
        <v>9.1339549294127964E-2</v>
      </c>
      <c r="DW19" s="42"/>
      <c r="DX19" s="27">
        <v>500.62099999999998</v>
      </c>
      <c r="DY19" s="28">
        <v>530.62099999999998</v>
      </c>
      <c r="DZ19" s="29">
        <v>570.62099999999998</v>
      </c>
      <c r="EA19" s="28"/>
      <c r="EB19" s="43">
        <f t="shared" si="41"/>
        <v>2142.241</v>
      </c>
      <c r="EC19" s="28">
        <v>2097.3009999999999</v>
      </c>
      <c r="ED19" s="29">
        <v>2187.181</v>
      </c>
      <c r="EE19" s="28"/>
      <c r="EF19" s="27">
        <v>607.03700000000003</v>
      </c>
      <c r="EG19" s="28">
        <v>644.92999999999995</v>
      </c>
      <c r="EH19" s="29">
        <v>695.56200000000001</v>
      </c>
      <c r="EI19" s="53">
        <v>2687.94</v>
      </c>
      <c r="EJ19" s="28"/>
      <c r="EK19" s="27">
        <v>3.8969999999999998</v>
      </c>
      <c r="EL19" s="28">
        <v>10.81</v>
      </c>
      <c r="EM19" s="28">
        <v>51.221000000000004</v>
      </c>
      <c r="EN19" s="28">
        <v>30.445999999999998</v>
      </c>
      <c r="EO19" s="28">
        <v>481.19400000000002</v>
      </c>
      <c r="EP19" s="28">
        <v>2.1</v>
      </c>
      <c r="EQ19" s="28">
        <v>38.365000000000151</v>
      </c>
      <c r="ER19" s="29">
        <v>3030.5720000000001</v>
      </c>
      <c r="ES19" s="29">
        <f t="shared" si="42"/>
        <v>3648.6050000000005</v>
      </c>
      <c r="ET19" s="40"/>
      <c r="EU19" s="38">
        <f t="shared" si="43"/>
        <v>1.0680794440614972E-3</v>
      </c>
      <c r="EV19" s="6">
        <f t="shared" si="44"/>
        <v>2.9627761843225011E-3</v>
      </c>
      <c r="EW19" s="6">
        <f t="shared" si="45"/>
        <v>1.4038516090396191E-2</v>
      </c>
      <c r="EX19" s="6">
        <f t="shared" si="46"/>
        <v>8.3445590849105331E-3</v>
      </c>
      <c r="EY19" s="6">
        <f t="shared" si="47"/>
        <v>0.13188437772792613</v>
      </c>
      <c r="EZ19" s="6">
        <f t="shared" si="48"/>
        <v>5.7556244098771992E-4</v>
      </c>
      <c r="FA19" s="6">
        <f t="shared" si="49"/>
        <v>1.0514977642139982E-2</v>
      </c>
      <c r="FB19" s="6">
        <f t="shared" si="50"/>
        <v>0.83061115138525543</v>
      </c>
      <c r="FC19" s="39">
        <f t="shared" si="51"/>
        <v>1</v>
      </c>
      <c r="FD19" s="40"/>
      <c r="FE19" s="30">
        <v>2.3860000000000001</v>
      </c>
      <c r="FF19" s="31">
        <v>15.036</v>
      </c>
      <c r="FG19" s="48">
        <f t="shared" si="52"/>
        <v>17.422000000000001</v>
      </c>
      <c r="FI19" s="30">
        <f>CH19</f>
        <v>5.1059999999999999</v>
      </c>
      <c r="FJ19" s="31">
        <f>CI19</f>
        <v>7.6189999999999998</v>
      </c>
      <c r="FK19" s="48">
        <f t="shared" si="53"/>
        <v>12.725</v>
      </c>
      <c r="FM19" s="27">
        <f>FQ19*E19</f>
        <v>3030.5720000000001</v>
      </c>
      <c r="FN19" s="28">
        <f>E19*FR19</f>
        <v>618.03299999999967</v>
      </c>
      <c r="FO19" s="29">
        <f t="shared" si="54"/>
        <v>3648.6049999999996</v>
      </c>
      <c r="FQ19" s="38">
        <v>0.83061115138525554</v>
      </c>
      <c r="FR19" s="6">
        <v>0.16938884861474446</v>
      </c>
      <c r="FS19" s="36">
        <f t="shared" si="55"/>
        <v>1</v>
      </c>
      <c r="FT19" s="40"/>
      <c r="FU19" s="43">
        <f t="shared" si="56"/>
        <v>608.92849999999999</v>
      </c>
      <c r="FV19" s="28">
        <v>575.53099999999995</v>
      </c>
      <c r="FW19" s="29">
        <f>CZ19</f>
        <v>642.32600000000002</v>
      </c>
      <c r="FY19" s="43">
        <f t="shared" si="57"/>
        <v>3571.826</v>
      </c>
      <c r="FZ19" s="28">
        <v>3495.047</v>
      </c>
      <c r="GA19" s="29">
        <f>CG19</f>
        <v>3648.605</v>
      </c>
      <c r="GC19" s="43">
        <f t="shared" si="58"/>
        <v>1194.0995</v>
      </c>
      <c r="GD19" s="28">
        <v>1061.617</v>
      </c>
      <c r="GE19" s="29">
        <f>F19</f>
        <v>1326.5820000000001</v>
      </c>
      <c r="GG19" s="43">
        <f t="shared" si="59"/>
        <v>4765.9254999999994</v>
      </c>
      <c r="GH19" s="40">
        <f t="shared" si="60"/>
        <v>4556.6639999999998</v>
      </c>
      <c r="GI19" s="50">
        <f t="shared" si="61"/>
        <v>4975.1869999999999</v>
      </c>
      <c r="GK19" s="43">
        <f t="shared" si="62"/>
        <v>3578.6134999999999</v>
      </c>
      <c r="GL19" s="28">
        <v>3510.665</v>
      </c>
      <c r="GM19" s="29">
        <f>G19</f>
        <v>3646.5619999999999</v>
      </c>
      <c r="GN19" s="28"/>
      <c r="GO19" s="43">
        <f t="shared" si="63"/>
        <v>4561.9724999999999</v>
      </c>
      <c r="GP19" s="28">
        <v>4475.5829999999996</v>
      </c>
      <c r="GQ19" s="29">
        <f>C19</f>
        <v>4648.3620000000001</v>
      </c>
      <c r="GR19" s="28"/>
      <c r="GS19" s="54">
        <f>ED19/C19</f>
        <v>0.47052725239557502</v>
      </c>
      <c r="GT19" s="44"/>
    </row>
    <row r="20" spans="1:202" x14ac:dyDescent="0.2">
      <c r="A20" s="1"/>
      <c r="B20" s="45" t="s">
        <v>191</v>
      </c>
      <c r="C20" s="27">
        <v>3425.9430000000002</v>
      </c>
      <c r="D20" s="28">
        <v>3345.6315000000004</v>
      </c>
      <c r="E20" s="28">
        <v>2631.5920000000001</v>
      </c>
      <c r="F20" s="28">
        <v>750.19</v>
      </c>
      <c r="G20" s="28">
        <v>2251.2130000000002</v>
      </c>
      <c r="H20" s="28">
        <f t="shared" si="0"/>
        <v>4176.1329999999998</v>
      </c>
      <c r="I20" s="29">
        <f t="shared" si="1"/>
        <v>3381.7820000000002</v>
      </c>
      <c r="J20" s="28"/>
      <c r="K20" s="30">
        <v>66.33</v>
      </c>
      <c r="L20" s="31">
        <v>11.78</v>
      </c>
      <c r="M20" s="31">
        <v>0.35399999999999998</v>
      </c>
      <c r="N20" s="32">
        <f t="shared" si="2"/>
        <v>78.463999999999999</v>
      </c>
      <c r="O20" s="31">
        <v>43.322000000000003</v>
      </c>
      <c r="P20" s="32">
        <f t="shared" si="3"/>
        <v>35.141999999999996</v>
      </c>
      <c r="Q20" s="31">
        <v>7.9779999999999998</v>
      </c>
      <c r="R20" s="32">
        <f t="shared" si="4"/>
        <v>27.163999999999994</v>
      </c>
      <c r="S20" s="31">
        <v>5.3760000000000003</v>
      </c>
      <c r="T20" s="31">
        <v>0.247</v>
      </c>
      <c r="U20" s="31">
        <v>-12.9</v>
      </c>
      <c r="V20" s="32">
        <f t="shared" si="5"/>
        <v>19.886999999999993</v>
      </c>
      <c r="W20" s="31">
        <v>3.4329999999999998</v>
      </c>
      <c r="X20" s="33">
        <f t="shared" si="6"/>
        <v>16.453999999999994</v>
      </c>
      <c r="Y20" s="31"/>
      <c r="Z20" s="34">
        <f t="shared" si="7"/>
        <v>1.9825853504786762E-2</v>
      </c>
      <c r="AA20" s="35">
        <f t="shared" si="8"/>
        <v>3.5210094118255397E-3</v>
      </c>
      <c r="AB20" s="6">
        <f t="shared" si="9"/>
        <v>0.51520449058713003</v>
      </c>
      <c r="AC20" s="6">
        <f t="shared" si="10"/>
        <v>0.51672232824427478</v>
      </c>
      <c r="AD20" s="6">
        <f t="shared" si="11"/>
        <v>0.55212581566068519</v>
      </c>
      <c r="AE20" s="35">
        <f t="shared" si="12"/>
        <v>1.2948825954083705E-2</v>
      </c>
      <c r="AF20" s="35">
        <f t="shared" si="13"/>
        <v>4.9180550816788973E-3</v>
      </c>
      <c r="AG20" s="35">
        <f>X20/EB20</f>
        <v>9.9214018035075208E-3</v>
      </c>
      <c r="AH20" s="35">
        <f>(P20+S20+T20)/EB20</f>
        <v>2.4580402608483296E-2</v>
      </c>
      <c r="AI20" s="35">
        <f>R20/EB20</f>
        <v>1.6379297349609721E-2</v>
      </c>
      <c r="AJ20" s="36">
        <f>X20/FU20</f>
        <v>3.8777429245449753E-2</v>
      </c>
      <c r="AK20" s="37"/>
      <c r="AL20" s="38">
        <f t="shared" si="14"/>
        <v>-3.3177228969354933E-2</v>
      </c>
      <c r="AM20" s="6">
        <f t="shared" si="15"/>
        <v>-6.2647042518986645E-2</v>
      </c>
      <c r="AN20" s="36">
        <f t="shared" si="16"/>
        <v>1.7680928673690793E-2</v>
      </c>
      <c r="AO20" s="31"/>
      <c r="AP20" s="38">
        <f t="shared" si="17"/>
        <v>0.85545669693478321</v>
      </c>
      <c r="AQ20" s="6">
        <f t="shared" si="18"/>
        <v>0.75782367976613707</v>
      </c>
      <c r="AR20" s="6">
        <f t="shared" si="19"/>
        <v>1.6944531768333545E-2</v>
      </c>
      <c r="AS20" s="6">
        <f t="shared" si="20"/>
        <v>0.30050441586447874</v>
      </c>
      <c r="AT20" s="6">
        <f t="shared" si="21"/>
        <v>0.19304611898096377</v>
      </c>
      <c r="AU20" s="46">
        <v>3.68</v>
      </c>
      <c r="AV20" s="47">
        <v>1.29</v>
      </c>
      <c r="AW20" s="31"/>
      <c r="AX20" s="38">
        <f>FW20/C20</f>
        <v>0.1267364926970472</v>
      </c>
      <c r="AY20" s="6">
        <v>0.1065</v>
      </c>
      <c r="AZ20" s="6">
        <f t="shared" si="22"/>
        <v>0.19511937460384535</v>
      </c>
      <c r="BA20" s="6">
        <f t="shared" si="23"/>
        <v>0.21624762307204734</v>
      </c>
      <c r="BB20" s="36">
        <f t="shared" si="24"/>
        <v>0.2343575503305062</v>
      </c>
      <c r="BC20" s="6"/>
      <c r="BD20" s="38">
        <f t="shared" si="25"/>
        <v>0.19599914263232018</v>
      </c>
      <c r="BE20" s="6">
        <f t="shared" si="26"/>
        <v>0.21579819828114083</v>
      </c>
      <c r="BF20" s="36">
        <f t="shared" si="27"/>
        <v>0.23424646827331999</v>
      </c>
      <c r="BG20" s="6"/>
      <c r="BH20" s="38"/>
      <c r="BI20" s="36">
        <v>2.5000000000000001E-2</v>
      </c>
      <c r="BJ20" s="105">
        <f t="shared" si="64"/>
        <v>1.40625E-2</v>
      </c>
      <c r="BK20" s="57">
        <f t="shared" si="65"/>
        <v>1.8750000000000003E-2</v>
      </c>
      <c r="BL20" s="39"/>
      <c r="BM20" s="6"/>
      <c r="BN20" s="38"/>
      <c r="BO20" s="36">
        <f t="shared" si="66"/>
        <v>4.1936642632320165E-2</v>
      </c>
      <c r="BP20" s="6"/>
      <c r="BQ20" s="38"/>
      <c r="BR20" s="36">
        <f t="shared" si="67"/>
        <v>4.2048198281140814E-2</v>
      </c>
      <c r="BS20" s="6"/>
      <c r="BT20" s="38"/>
      <c r="BU20" s="36">
        <f t="shared" si="68"/>
        <v>4.4246468273319989E-2</v>
      </c>
      <c r="BV20" s="31"/>
      <c r="BW20" s="34">
        <f>Q20/FY20</f>
        <v>2.9804861838699953E-3</v>
      </c>
      <c r="BX20" s="6">
        <f t="shared" si="28"/>
        <v>0.19570710168036309</v>
      </c>
      <c r="BY20" s="35">
        <f>FG20/E20</f>
        <v>2.848275872551672E-2</v>
      </c>
      <c r="BZ20" s="6">
        <f t="shared" si="29"/>
        <v>0.16494543630053937</v>
      </c>
      <c r="CA20" s="6">
        <f t="shared" si="30"/>
        <v>0.75440455815339158</v>
      </c>
      <c r="CB20" s="36">
        <f t="shared" si="31"/>
        <v>0.80888567033593539</v>
      </c>
      <c r="CC20" s="31"/>
      <c r="CD20" s="30">
        <v>70.694000000000003</v>
      </c>
      <c r="CE20" s="31">
        <v>277.35599999999999</v>
      </c>
      <c r="CF20" s="32">
        <f t="shared" si="32"/>
        <v>348.05</v>
      </c>
      <c r="CG20" s="28">
        <v>2631.5920000000001</v>
      </c>
      <c r="CH20" s="31">
        <v>14.68</v>
      </c>
      <c r="CI20" s="31">
        <v>5.5510000000000002</v>
      </c>
      <c r="CJ20" s="32">
        <f t="shared" si="33"/>
        <v>2611.3610000000003</v>
      </c>
      <c r="CK20" s="31">
        <v>313.315</v>
      </c>
      <c r="CL20" s="31">
        <v>141.54300000000001</v>
      </c>
      <c r="CM20" s="32">
        <f t="shared" si="34"/>
        <v>454.858</v>
      </c>
      <c r="CN20" s="31">
        <v>2</v>
      </c>
      <c r="CO20" s="31">
        <v>0</v>
      </c>
      <c r="CP20" s="31">
        <v>5.3879999999999999</v>
      </c>
      <c r="CQ20" s="31">
        <v>4.2859999999996941</v>
      </c>
      <c r="CR20" s="32">
        <f t="shared" si="35"/>
        <v>3425.9430000000002</v>
      </c>
      <c r="CS20" s="31">
        <v>100.742</v>
      </c>
      <c r="CT20" s="28">
        <v>2251.2130000000002</v>
      </c>
      <c r="CU20" s="32">
        <f t="shared" si="36"/>
        <v>2351.9550000000004</v>
      </c>
      <c r="CV20" s="31">
        <v>553.67399999999998</v>
      </c>
      <c r="CW20" s="31">
        <v>21.121999999999844</v>
      </c>
      <c r="CX20" s="32">
        <f t="shared" si="37"/>
        <v>574.79599999999982</v>
      </c>
      <c r="CY20" s="31">
        <v>65</v>
      </c>
      <c r="CZ20" s="31">
        <v>434.19200000000001</v>
      </c>
      <c r="DA20" s="48">
        <f t="shared" si="38"/>
        <v>3425.9430000000002</v>
      </c>
      <c r="DB20" s="31"/>
      <c r="DC20" s="49">
        <v>661.36500000000001</v>
      </c>
      <c r="DD20" s="31"/>
      <c r="DE20" s="27">
        <v>265</v>
      </c>
      <c r="DF20" s="28">
        <v>300</v>
      </c>
      <c r="DG20" s="28">
        <v>150</v>
      </c>
      <c r="DH20" s="28">
        <v>0</v>
      </c>
      <c r="DI20" s="28">
        <v>0</v>
      </c>
      <c r="DJ20" s="28">
        <v>0</v>
      </c>
      <c r="DK20" s="29">
        <f t="shared" si="39"/>
        <v>715</v>
      </c>
      <c r="DL20" s="39">
        <f t="shared" si="40"/>
        <v>0.20870166257874109</v>
      </c>
      <c r="DM20" s="31"/>
      <c r="DN20" s="43" t="s">
        <v>234</v>
      </c>
      <c r="DO20" s="40">
        <v>19.600000000000001</v>
      </c>
      <c r="DP20" s="50">
        <v>5</v>
      </c>
      <c r="DQ20" s="51" t="s">
        <v>172</v>
      </c>
      <c r="DR20" s="41"/>
      <c r="DS20" s="41"/>
      <c r="DT20" s="52" t="s">
        <v>166</v>
      </c>
      <c r="DU20" s="41" t="s">
        <v>170</v>
      </c>
      <c r="DV20" s="39">
        <v>0.55048409405255883</v>
      </c>
      <c r="DW20" s="42"/>
      <c r="DX20" s="27">
        <v>323.22500000000002</v>
      </c>
      <c r="DY20" s="28">
        <v>358.22500000000002</v>
      </c>
      <c r="DZ20" s="29">
        <v>388.22500000000002</v>
      </c>
      <c r="EA20" s="28"/>
      <c r="EB20" s="43">
        <f t="shared" si="41"/>
        <v>1658.4349999999999</v>
      </c>
      <c r="EC20" s="28">
        <v>1660.32</v>
      </c>
      <c r="ED20" s="29">
        <v>1656.55</v>
      </c>
      <c r="EE20" s="28"/>
      <c r="EF20" s="27">
        <v>408.74700000000001</v>
      </c>
      <c r="EG20" s="28">
        <v>450.03699999999998</v>
      </c>
      <c r="EH20" s="29">
        <v>488.51</v>
      </c>
      <c r="EI20" s="53">
        <v>2085.453</v>
      </c>
      <c r="EJ20" s="28"/>
      <c r="EK20" s="27">
        <v>298.58199999999999</v>
      </c>
      <c r="EL20" s="28">
        <v>15.826000000000001</v>
      </c>
      <c r="EM20" s="28">
        <v>110.619</v>
      </c>
      <c r="EN20" s="28">
        <v>69.718999999999994</v>
      </c>
      <c r="EO20" s="28">
        <v>78.78</v>
      </c>
      <c r="EP20" s="28">
        <v>14.522</v>
      </c>
      <c r="EQ20" s="28">
        <v>58.258999999999723</v>
      </c>
      <c r="ER20" s="29">
        <v>1985.2850000000001</v>
      </c>
      <c r="ES20" s="29">
        <f t="shared" si="42"/>
        <v>2631.5919999999996</v>
      </c>
      <c r="ET20" s="40"/>
      <c r="EU20" s="38">
        <f t="shared" si="43"/>
        <v>0.11346059723543772</v>
      </c>
      <c r="EV20" s="6">
        <f t="shared" si="44"/>
        <v>6.0138501713031516E-3</v>
      </c>
      <c r="EW20" s="6">
        <f t="shared" si="45"/>
        <v>4.2035011506342937E-2</v>
      </c>
      <c r="EX20" s="6">
        <f t="shared" si="46"/>
        <v>2.6493088594280574E-2</v>
      </c>
      <c r="EY20" s="6">
        <f t="shared" si="47"/>
        <v>2.9936251516192485E-2</v>
      </c>
      <c r="EZ20" s="6">
        <f t="shared" si="48"/>
        <v>5.5183326290701605E-3</v>
      </c>
      <c r="FA20" s="6">
        <f t="shared" si="49"/>
        <v>2.2138310193981336E-2</v>
      </c>
      <c r="FB20" s="6">
        <f t="shared" si="50"/>
        <v>0.75440455815339169</v>
      </c>
      <c r="FC20" s="39">
        <f t="shared" si="51"/>
        <v>1</v>
      </c>
      <c r="FD20" s="40"/>
      <c r="FE20" s="30">
        <v>9.8010000000000002</v>
      </c>
      <c r="FF20" s="31">
        <v>65.153999999999996</v>
      </c>
      <c r="FG20" s="48">
        <f t="shared" si="52"/>
        <v>74.954999999999998</v>
      </c>
      <c r="FI20" s="30">
        <f>CH20</f>
        <v>14.68</v>
      </c>
      <c r="FJ20" s="31">
        <f>CI20</f>
        <v>5.5510000000000002</v>
      </c>
      <c r="FK20" s="48">
        <f t="shared" si="53"/>
        <v>20.231000000000002</v>
      </c>
      <c r="FM20" s="27">
        <f>FQ20*E20</f>
        <v>1985.2850000000001</v>
      </c>
      <c r="FN20" s="28">
        <f>E20*FR20</f>
        <v>646.30700000000002</v>
      </c>
      <c r="FO20" s="29">
        <f t="shared" si="54"/>
        <v>2631.5920000000001</v>
      </c>
      <c r="FQ20" s="38">
        <v>0.75440455815339158</v>
      </c>
      <c r="FR20" s="6">
        <v>0.24559544184660842</v>
      </c>
      <c r="FS20" s="36">
        <f t="shared" si="55"/>
        <v>1</v>
      </c>
      <c r="FT20" s="40"/>
      <c r="FU20" s="43">
        <f t="shared" si="56"/>
        <v>424.31900000000002</v>
      </c>
      <c r="FV20" s="28">
        <v>414.44600000000003</v>
      </c>
      <c r="FW20" s="29">
        <f>CZ20</f>
        <v>434.19200000000001</v>
      </c>
      <c r="FY20" s="43">
        <f t="shared" si="57"/>
        <v>2676.7445000000002</v>
      </c>
      <c r="FZ20" s="28">
        <v>2721.8970000000004</v>
      </c>
      <c r="GA20" s="29">
        <f>CG20</f>
        <v>2631.5920000000001</v>
      </c>
      <c r="GC20" s="43">
        <f t="shared" si="58"/>
        <v>818.04650000000004</v>
      </c>
      <c r="GD20" s="28">
        <v>885.90300000000002</v>
      </c>
      <c r="GE20" s="29">
        <f>F20</f>
        <v>750.19</v>
      </c>
      <c r="GG20" s="43">
        <f t="shared" si="59"/>
        <v>3494.7910000000002</v>
      </c>
      <c r="GH20" s="40">
        <f t="shared" si="60"/>
        <v>3607.8</v>
      </c>
      <c r="GI20" s="50">
        <f t="shared" si="61"/>
        <v>3381.7820000000002</v>
      </c>
      <c r="GK20" s="43">
        <f t="shared" si="62"/>
        <v>2231.6570000000002</v>
      </c>
      <c r="GL20" s="28">
        <v>2212.1010000000001</v>
      </c>
      <c r="GM20" s="29">
        <f>G20</f>
        <v>2251.2130000000002</v>
      </c>
      <c r="GN20" s="28"/>
      <c r="GO20" s="43">
        <f t="shared" si="63"/>
        <v>3345.6315000000004</v>
      </c>
      <c r="GP20" s="28">
        <v>3265.32</v>
      </c>
      <c r="GQ20" s="29">
        <f>C20</f>
        <v>3425.9430000000002</v>
      </c>
      <c r="GR20" s="28"/>
      <c r="GS20" s="54">
        <f>ED20/C20</f>
        <v>0.4835311036990399</v>
      </c>
      <c r="GT20" s="44"/>
    </row>
    <row r="21" spans="1:202" x14ac:dyDescent="0.2">
      <c r="A21" s="1"/>
      <c r="B21" s="45" t="s">
        <v>192</v>
      </c>
      <c r="C21" s="27">
        <v>8095.232</v>
      </c>
      <c r="D21" s="28">
        <v>7928.1909999999998</v>
      </c>
      <c r="E21" s="28">
        <v>6118.7420000000002</v>
      </c>
      <c r="F21" s="28">
        <v>1027.663</v>
      </c>
      <c r="G21" s="28">
        <v>4834.9979999999996</v>
      </c>
      <c r="H21" s="28">
        <f t="shared" si="0"/>
        <v>9122.8950000000004</v>
      </c>
      <c r="I21" s="29">
        <f t="shared" si="1"/>
        <v>7146.4050000000007</v>
      </c>
      <c r="J21" s="28"/>
      <c r="K21" s="30">
        <v>138.43799999999999</v>
      </c>
      <c r="L21" s="31">
        <v>42.401999999999994</v>
      </c>
      <c r="M21" s="31">
        <v>1.2610000000000001</v>
      </c>
      <c r="N21" s="32">
        <f t="shared" si="2"/>
        <v>182.10099999999997</v>
      </c>
      <c r="O21" s="31">
        <v>82.408000000000001</v>
      </c>
      <c r="P21" s="32">
        <f t="shared" si="3"/>
        <v>99.692999999999969</v>
      </c>
      <c r="Q21" s="31">
        <v>32.49</v>
      </c>
      <c r="R21" s="32">
        <f t="shared" si="4"/>
        <v>67.202999999999975</v>
      </c>
      <c r="S21" s="31">
        <v>9.6650000000000009</v>
      </c>
      <c r="T21" s="31">
        <v>1.9889999999999999</v>
      </c>
      <c r="U21" s="31">
        <v>-13.1</v>
      </c>
      <c r="V21" s="32">
        <f t="shared" si="5"/>
        <v>65.756999999999991</v>
      </c>
      <c r="W21" s="31">
        <v>14.956000000000001</v>
      </c>
      <c r="X21" s="33">
        <f t="shared" si="6"/>
        <v>50.800999999999988</v>
      </c>
      <c r="Y21" s="31"/>
      <c r="Z21" s="34">
        <f t="shared" si="7"/>
        <v>1.7461486485378569E-2</v>
      </c>
      <c r="AA21" s="35">
        <f t="shared" si="8"/>
        <v>5.3482566199527732E-3</v>
      </c>
      <c r="AB21" s="6">
        <f t="shared" si="9"/>
        <v>0.42532063688679012</v>
      </c>
      <c r="AC21" s="6">
        <f t="shared" si="10"/>
        <v>0.42973206929278401</v>
      </c>
      <c r="AD21" s="6">
        <f t="shared" si="11"/>
        <v>0.45254007391502526</v>
      </c>
      <c r="AE21" s="35">
        <f t="shared" si="12"/>
        <v>1.0394300540943074E-2</v>
      </c>
      <c r="AF21" s="35">
        <f t="shared" si="13"/>
        <v>6.4076407846380074E-3</v>
      </c>
      <c r="AG21" s="35">
        <f>X21/EB21</f>
        <v>1.3558803613937213E-2</v>
      </c>
      <c r="AH21" s="35">
        <f>(P21+S21+T21)/EB21</f>
        <v>2.9718550934057734E-2</v>
      </c>
      <c r="AI21" s="35">
        <f>R21/EB21</f>
        <v>1.793650281032701E-2</v>
      </c>
      <c r="AJ21" s="36">
        <f>X21/FU21</f>
        <v>6.3803759575085356E-2</v>
      </c>
      <c r="AK21" s="37"/>
      <c r="AL21" s="38">
        <f t="shared" si="14"/>
        <v>-9.1512040073499033E-3</v>
      </c>
      <c r="AM21" s="6">
        <f t="shared" si="15"/>
        <v>3.0673415901757914E-2</v>
      </c>
      <c r="AN21" s="36">
        <f t="shared" si="16"/>
        <v>2.1625507220898461E-2</v>
      </c>
      <c r="AO21" s="31"/>
      <c r="AP21" s="38">
        <f t="shared" si="17"/>
        <v>0.79019478186856051</v>
      </c>
      <c r="AQ21" s="6">
        <f t="shared" si="18"/>
        <v>0.66892315916697653</v>
      </c>
      <c r="AR21" s="6">
        <f t="shared" si="19"/>
        <v>8.3890863164885199E-2</v>
      </c>
      <c r="AS21" s="6">
        <f t="shared" si="20"/>
        <v>0.33738792168031756</v>
      </c>
      <c r="AT21" s="6">
        <f t="shared" si="21"/>
        <v>0.21171944176522678</v>
      </c>
      <c r="AU21" s="46">
        <v>2.97</v>
      </c>
      <c r="AV21" s="47">
        <v>1.53</v>
      </c>
      <c r="AW21" s="31"/>
      <c r="AX21" s="38">
        <f>FW21/C21</f>
        <v>0.1022367240370628</v>
      </c>
      <c r="AY21" s="6">
        <v>9.2799999999999994E-2</v>
      </c>
      <c r="AZ21" s="6">
        <f t="shared" si="22"/>
        <v>0.17872118297195538</v>
      </c>
      <c r="BA21" s="6">
        <f t="shared" si="23"/>
        <v>0.19846405704479711</v>
      </c>
      <c r="BB21" s="36">
        <f t="shared" si="24"/>
        <v>0.22478788914191941</v>
      </c>
      <c r="BC21" s="6"/>
      <c r="BD21" s="38">
        <f t="shared" si="25"/>
        <v>0.18562456614785353</v>
      </c>
      <c r="BE21" s="6">
        <f t="shared" si="26"/>
        <v>0.20480288719350709</v>
      </c>
      <c r="BF21" s="36">
        <f t="shared" si="27"/>
        <v>0.23039599274535763</v>
      </c>
      <c r="BG21" s="6"/>
      <c r="BH21" s="38"/>
      <c r="BI21" s="36">
        <v>3.2000000000000001E-2</v>
      </c>
      <c r="BJ21" s="105">
        <f t="shared" si="64"/>
        <v>1.8000000000000002E-2</v>
      </c>
      <c r="BK21" s="57">
        <f t="shared" si="65"/>
        <v>2.4E-2</v>
      </c>
      <c r="BL21" s="39"/>
      <c r="BM21" s="6"/>
      <c r="BN21" s="38"/>
      <c r="BO21" s="36">
        <f t="shared" si="66"/>
        <v>2.7624566147853497E-2</v>
      </c>
      <c r="BP21" s="6"/>
      <c r="BQ21" s="38"/>
      <c r="BR21" s="36">
        <f t="shared" si="67"/>
        <v>2.5802887193507096E-2</v>
      </c>
      <c r="BS21" s="6"/>
      <c r="BT21" s="38"/>
      <c r="BU21" s="36">
        <f t="shared" si="68"/>
        <v>3.3395992745357622E-2</v>
      </c>
      <c r="BV21" s="31"/>
      <c r="BW21" s="34">
        <f>Q21/FY21</f>
        <v>5.2855072740797442E-3</v>
      </c>
      <c r="BX21" s="6">
        <f t="shared" si="28"/>
        <v>0.29179052870755395</v>
      </c>
      <c r="BY21" s="35">
        <f>FG21/E21</f>
        <v>2.6708758107467184E-2</v>
      </c>
      <c r="BZ21" s="6">
        <f t="shared" si="29"/>
        <v>0.18618364763824155</v>
      </c>
      <c r="CA21" s="6">
        <f t="shared" si="30"/>
        <v>0.69364094776344543</v>
      </c>
      <c r="CB21" s="36">
        <f t="shared" si="31"/>
        <v>0.73769580649291489</v>
      </c>
      <c r="CC21" s="31"/>
      <c r="CD21" s="30">
        <v>551.54600000000005</v>
      </c>
      <c r="CE21" s="31">
        <v>22.832999999999998</v>
      </c>
      <c r="CF21" s="32">
        <f t="shared" si="32"/>
        <v>574.37900000000002</v>
      </c>
      <c r="CG21" s="28">
        <v>6118.7420000000002</v>
      </c>
      <c r="CH21" s="31">
        <v>26.254999999999999</v>
      </c>
      <c r="CI21" s="31">
        <v>23.872</v>
      </c>
      <c r="CJ21" s="32">
        <f t="shared" si="33"/>
        <v>6068.6149999999998</v>
      </c>
      <c r="CK21" s="31">
        <v>1139.539</v>
      </c>
      <c r="CL21" s="31">
        <v>230.298</v>
      </c>
      <c r="CM21" s="32">
        <f t="shared" si="34"/>
        <v>1369.837</v>
      </c>
      <c r="CN21" s="31">
        <v>22.931999999999999</v>
      </c>
      <c r="CO21" s="31">
        <v>0</v>
      </c>
      <c r="CP21" s="31">
        <v>44.097000000000001</v>
      </c>
      <c r="CQ21" s="31">
        <v>15.372000000000291</v>
      </c>
      <c r="CR21" s="32">
        <f t="shared" si="35"/>
        <v>8095.232</v>
      </c>
      <c r="CS21" s="31">
        <v>0</v>
      </c>
      <c r="CT21" s="28">
        <v>4834.9979999999996</v>
      </c>
      <c r="CU21" s="32">
        <f t="shared" si="36"/>
        <v>4834.9979999999996</v>
      </c>
      <c r="CV21" s="31">
        <v>2217.402</v>
      </c>
      <c r="CW21" s="31">
        <v>39.570000000000277</v>
      </c>
      <c r="CX21" s="32">
        <f t="shared" si="37"/>
        <v>2256.9720000000002</v>
      </c>
      <c r="CY21" s="31">
        <v>175.63200000000001</v>
      </c>
      <c r="CZ21" s="31">
        <v>827.63</v>
      </c>
      <c r="DA21" s="48">
        <f t="shared" si="38"/>
        <v>8095.2319999999991</v>
      </c>
      <c r="DB21" s="31"/>
      <c r="DC21" s="49">
        <v>1713.9180000000001</v>
      </c>
      <c r="DD21" s="31"/>
      <c r="DE21" s="27">
        <v>395</v>
      </c>
      <c r="DF21" s="28">
        <v>700</v>
      </c>
      <c r="DG21" s="28">
        <v>1050</v>
      </c>
      <c r="DH21" s="28">
        <v>0</v>
      </c>
      <c r="DI21" s="28">
        <v>250</v>
      </c>
      <c r="DJ21" s="28">
        <v>0</v>
      </c>
      <c r="DK21" s="29">
        <f t="shared" si="39"/>
        <v>2395</v>
      </c>
      <c r="DL21" s="39">
        <f t="shared" si="40"/>
        <v>0.29585316393649991</v>
      </c>
      <c r="DM21" s="31"/>
      <c r="DN21" s="43" t="s">
        <v>234</v>
      </c>
      <c r="DO21" s="40">
        <v>36.799999999999997</v>
      </c>
      <c r="DP21" s="50">
        <v>4</v>
      </c>
      <c r="DQ21" s="51" t="s">
        <v>172</v>
      </c>
      <c r="DR21" s="41"/>
      <c r="DS21" s="41"/>
      <c r="DT21" s="52" t="s">
        <v>166</v>
      </c>
      <c r="DU21" s="41" t="s">
        <v>167</v>
      </c>
      <c r="DV21" s="39">
        <v>0.14704295347698201</v>
      </c>
      <c r="DW21" s="42"/>
      <c r="DX21" s="27">
        <v>678.93299999999999</v>
      </c>
      <c r="DY21" s="28">
        <v>753.93299999999999</v>
      </c>
      <c r="DZ21" s="29">
        <v>853.93299999999999</v>
      </c>
      <c r="EA21" s="28"/>
      <c r="EB21" s="43">
        <f t="shared" si="41"/>
        <v>3746.7169999999996</v>
      </c>
      <c r="EC21" s="28">
        <v>3694.5949999999998</v>
      </c>
      <c r="ED21" s="29">
        <v>3798.8389999999999</v>
      </c>
      <c r="EE21" s="28"/>
      <c r="EF21" s="27">
        <v>789.92200000000003</v>
      </c>
      <c r="EG21" s="28">
        <v>871.53499999999997</v>
      </c>
      <c r="EH21" s="29">
        <v>980.44600000000003</v>
      </c>
      <c r="EI21" s="53">
        <v>4255.482</v>
      </c>
      <c r="EJ21" s="28"/>
      <c r="EK21" s="27">
        <v>146.91200000000001</v>
      </c>
      <c r="EL21" s="28">
        <v>51.127000000000002</v>
      </c>
      <c r="EM21" s="28">
        <v>655.928</v>
      </c>
      <c r="EN21" s="28">
        <v>119.136</v>
      </c>
      <c r="EO21" s="28">
        <v>696.22799999999995</v>
      </c>
      <c r="EP21" s="28">
        <v>94.521000000000001</v>
      </c>
      <c r="EQ21" s="28">
        <v>110.67999999999938</v>
      </c>
      <c r="ER21" s="29">
        <v>4244.21</v>
      </c>
      <c r="ES21" s="29">
        <f t="shared" si="42"/>
        <v>6118.7419999999993</v>
      </c>
      <c r="ET21" s="40"/>
      <c r="EU21" s="38">
        <f t="shared" si="43"/>
        <v>2.4010164180807106E-2</v>
      </c>
      <c r="EV21" s="6">
        <f t="shared" si="44"/>
        <v>8.3558025489553264E-3</v>
      </c>
      <c r="EW21" s="6">
        <f t="shared" si="45"/>
        <v>0.10719981329495509</v>
      </c>
      <c r="EX21" s="6">
        <f t="shared" si="46"/>
        <v>1.9470668970844009E-2</v>
      </c>
      <c r="EY21" s="6">
        <f t="shared" si="47"/>
        <v>0.11378613447012474</v>
      </c>
      <c r="EZ21" s="6">
        <f t="shared" si="48"/>
        <v>1.5447783220799311E-2</v>
      </c>
      <c r="FA21" s="6">
        <f t="shared" si="49"/>
        <v>1.8088685550068852E-2</v>
      </c>
      <c r="FB21" s="6">
        <f t="shared" si="50"/>
        <v>0.69364094776344554</v>
      </c>
      <c r="FC21" s="39">
        <f t="shared" si="51"/>
        <v>1</v>
      </c>
      <c r="FD21" s="40"/>
      <c r="FE21" s="30">
        <v>156.49199999999999</v>
      </c>
      <c r="FF21" s="31">
        <v>6.9319999999999995</v>
      </c>
      <c r="FG21" s="48">
        <f t="shared" si="52"/>
        <v>163.42399999999998</v>
      </c>
      <c r="FI21" s="30">
        <f>CH21</f>
        <v>26.254999999999999</v>
      </c>
      <c r="FJ21" s="31">
        <f>CI21</f>
        <v>23.872</v>
      </c>
      <c r="FK21" s="48">
        <f t="shared" si="53"/>
        <v>50.126999999999995</v>
      </c>
      <c r="FM21" s="27">
        <f>FQ21*E21</f>
        <v>4244.21</v>
      </c>
      <c r="FN21" s="28">
        <f>E21*FR21</f>
        <v>1874.5320000000004</v>
      </c>
      <c r="FO21" s="29">
        <f t="shared" si="54"/>
        <v>6118.7420000000002</v>
      </c>
      <c r="FQ21" s="38">
        <v>0.69364094776344543</v>
      </c>
      <c r="FR21" s="6">
        <v>0.30635905223655457</v>
      </c>
      <c r="FS21" s="36">
        <f t="shared" si="55"/>
        <v>1</v>
      </c>
      <c r="FT21" s="40"/>
      <c r="FU21" s="43">
        <f t="shared" si="56"/>
        <v>796.20699999999999</v>
      </c>
      <c r="FV21" s="28">
        <v>764.78399999999999</v>
      </c>
      <c r="FW21" s="29">
        <f>CZ21</f>
        <v>827.63</v>
      </c>
      <c r="FY21" s="43">
        <f t="shared" si="57"/>
        <v>6146.9974999999995</v>
      </c>
      <c r="FZ21" s="28">
        <v>6175.2529999999997</v>
      </c>
      <c r="GA21" s="29">
        <f>CG21</f>
        <v>6118.7420000000002</v>
      </c>
      <c r="GC21" s="43">
        <f t="shared" si="58"/>
        <v>893.06700000000001</v>
      </c>
      <c r="GD21" s="28">
        <v>758.471</v>
      </c>
      <c r="GE21" s="29">
        <f>F21</f>
        <v>1027.663</v>
      </c>
      <c r="GG21" s="43">
        <f t="shared" si="59"/>
        <v>7040.0645000000004</v>
      </c>
      <c r="GH21" s="40">
        <f t="shared" si="60"/>
        <v>6933.7240000000002</v>
      </c>
      <c r="GI21" s="50">
        <f t="shared" si="61"/>
        <v>7146.4050000000007</v>
      </c>
      <c r="GK21" s="43">
        <f t="shared" si="62"/>
        <v>4783.8249999999998</v>
      </c>
      <c r="GL21" s="28">
        <v>4732.652</v>
      </c>
      <c r="GM21" s="29">
        <f>G21</f>
        <v>4834.9979999999996</v>
      </c>
      <c r="GN21" s="28"/>
      <c r="GO21" s="43">
        <f t="shared" si="63"/>
        <v>7928.1909999999998</v>
      </c>
      <c r="GP21" s="28">
        <v>7761.15</v>
      </c>
      <c r="GQ21" s="29">
        <f>C21</f>
        <v>8095.232</v>
      </c>
      <c r="GR21" s="28"/>
      <c r="GS21" s="54">
        <f>ED21/C21</f>
        <v>0.46926870039055085</v>
      </c>
      <c r="GT21" s="44"/>
    </row>
    <row r="22" spans="1:202" x14ac:dyDescent="0.2">
      <c r="A22" s="1"/>
      <c r="B22" s="45" t="s">
        <v>193</v>
      </c>
      <c r="C22" s="27">
        <v>11880</v>
      </c>
      <c r="D22" s="28">
        <v>11795.8035</v>
      </c>
      <c r="E22" s="28">
        <v>9218</v>
      </c>
      <c r="F22" s="28">
        <v>9097.5</v>
      </c>
      <c r="G22" s="28">
        <v>8992.6</v>
      </c>
      <c r="H22" s="28">
        <f t="shared" si="0"/>
        <v>20977.5</v>
      </c>
      <c r="I22" s="29">
        <f t="shared" si="1"/>
        <v>18315.5</v>
      </c>
      <c r="J22" s="28"/>
      <c r="K22" s="30">
        <v>236</v>
      </c>
      <c r="L22" s="31">
        <v>82.3</v>
      </c>
      <c r="M22" s="31">
        <v>0.75</v>
      </c>
      <c r="N22" s="32">
        <f t="shared" si="2"/>
        <v>319.05</v>
      </c>
      <c r="O22" s="31">
        <v>160.27700000000002</v>
      </c>
      <c r="P22" s="32">
        <f t="shared" si="3"/>
        <v>158.773</v>
      </c>
      <c r="Q22" s="31">
        <v>0.6</v>
      </c>
      <c r="R22" s="32">
        <f t="shared" si="4"/>
        <v>158.173</v>
      </c>
      <c r="S22" s="31">
        <v>17.899999999999999</v>
      </c>
      <c r="T22" s="31">
        <v>5.3</v>
      </c>
      <c r="U22" s="31">
        <v>-15</v>
      </c>
      <c r="V22" s="32">
        <f t="shared" si="5"/>
        <v>166.37300000000002</v>
      </c>
      <c r="W22" s="31">
        <v>35.799999999999997</v>
      </c>
      <c r="X22" s="33">
        <f t="shared" si="6"/>
        <v>130.57300000000004</v>
      </c>
      <c r="Y22" s="31"/>
      <c r="Z22" s="34">
        <f t="shared" si="7"/>
        <v>2.0007115242297823E-2</v>
      </c>
      <c r="AA22" s="35">
        <f t="shared" si="8"/>
        <v>6.9770575611911474E-3</v>
      </c>
      <c r="AB22" s="6">
        <f t="shared" si="9"/>
        <v>0.46830387143900659</v>
      </c>
      <c r="AC22" s="6">
        <f t="shared" si="10"/>
        <v>0.47566998070930411</v>
      </c>
      <c r="AD22" s="6">
        <f t="shared" si="11"/>
        <v>0.50235699733584083</v>
      </c>
      <c r="AE22" s="35">
        <f t="shared" si="12"/>
        <v>1.3587628854617662E-2</v>
      </c>
      <c r="AF22" s="35">
        <f t="shared" si="13"/>
        <v>1.1069445163273534E-2</v>
      </c>
      <c r="AG22" s="35">
        <f>X22/EB22</f>
        <v>2.838186853912705E-2</v>
      </c>
      <c r="AH22" s="35">
        <f>(P22+S22+T22)/EB22</f>
        <v>3.9554377732537095E-2</v>
      </c>
      <c r="AI22" s="35">
        <f>R22/EB22</f>
        <v>3.4381114720802478E-2</v>
      </c>
      <c r="AJ22" s="36">
        <f>X22/FU22</f>
        <v>8.0664277332450351E-2</v>
      </c>
      <c r="AK22" s="37"/>
      <c r="AL22" s="38">
        <f t="shared" si="14"/>
        <v>6.1088076871675771E-2</v>
      </c>
      <c r="AM22" s="6">
        <f t="shared" si="15"/>
        <v>6.5382511032501159E-2</v>
      </c>
      <c r="AN22" s="36">
        <f t="shared" si="16"/>
        <v>1.6949075873000242E-2</v>
      </c>
      <c r="AO22" s="31"/>
      <c r="AP22" s="38">
        <f t="shared" si="17"/>
        <v>0.97554784118029947</v>
      </c>
      <c r="AQ22" s="6">
        <f t="shared" si="18"/>
        <v>0.89392327803015992</v>
      </c>
      <c r="AR22" s="6">
        <f t="shared" si="19"/>
        <v>-6.0252272727272717E-2</v>
      </c>
      <c r="AS22" s="6">
        <f t="shared" si="20"/>
        <v>0.4600547138047138</v>
      </c>
      <c r="AT22" s="6">
        <f t="shared" si="21"/>
        <v>0.15007550505050504</v>
      </c>
      <c r="AU22" s="46">
        <v>2.52</v>
      </c>
      <c r="AV22" s="47">
        <v>1.52</v>
      </c>
      <c r="AW22" s="31"/>
      <c r="AX22" s="38">
        <f>FW22/C22</f>
        <v>0.14180134680134679</v>
      </c>
      <c r="AY22" s="6">
        <v>8.8999999999999996E-2</v>
      </c>
      <c r="AZ22" s="6">
        <f t="shared" si="22"/>
        <v>0.20933594082135873</v>
      </c>
      <c r="BA22" s="6">
        <f t="shared" si="23"/>
        <v>0.22527846271575547</v>
      </c>
      <c r="BB22" s="36">
        <f t="shared" si="24"/>
        <v>0.24122098461015221</v>
      </c>
      <c r="BC22" s="6"/>
      <c r="BD22" s="38">
        <f t="shared" si="25"/>
        <v>0.1925006966234962</v>
      </c>
      <c r="BE22" s="6">
        <f t="shared" si="26"/>
        <v>0.20815110066512399</v>
      </c>
      <c r="BF22" s="36">
        <f t="shared" si="27"/>
        <v>0.22606946850656037</v>
      </c>
      <c r="BG22" s="6"/>
      <c r="BH22" s="38"/>
      <c r="BI22" s="36">
        <v>1.7000000000000001E-2</v>
      </c>
      <c r="BJ22" s="38">
        <f t="shared" si="64"/>
        <v>9.5625000000000016E-3</v>
      </c>
      <c r="BK22" s="36">
        <f t="shared" si="65"/>
        <v>1.2750000000000001E-2</v>
      </c>
      <c r="BL22" s="39">
        <v>0.01</v>
      </c>
      <c r="BM22" s="6"/>
      <c r="BN22" s="38"/>
      <c r="BO22" s="36">
        <f t="shared" si="66"/>
        <v>4.2938196623496183E-2</v>
      </c>
      <c r="BP22" s="6"/>
      <c r="BQ22" s="38"/>
      <c r="BR22" s="36">
        <f t="shared" si="67"/>
        <v>4.0401100665123979E-2</v>
      </c>
      <c r="BS22" s="6"/>
      <c r="BT22" s="38"/>
      <c r="BU22" s="36">
        <f t="shared" si="68"/>
        <v>4.4069468506560378E-2</v>
      </c>
      <c r="BV22" s="31"/>
      <c r="BW22" s="34">
        <f>Q22/FY22</f>
        <v>6.7019228766172079E-5</v>
      </c>
      <c r="BX22" s="6">
        <f t="shared" si="28"/>
        <v>3.2971924406367975E-3</v>
      </c>
      <c r="BY22" s="35">
        <f>FG22/E22</f>
        <v>1.9201562160989368E-3</v>
      </c>
      <c r="BZ22" s="6">
        <f t="shared" si="29"/>
        <v>1.0441307464060077E-2</v>
      </c>
      <c r="CA22" s="6">
        <f t="shared" si="30"/>
        <v>0.86453677587329136</v>
      </c>
      <c r="CB22" s="36">
        <f t="shared" si="31"/>
        <v>0.93182277306106842</v>
      </c>
      <c r="CC22" s="31"/>
      <c r="CD22" s="30">
        <v>7.2</v>
      </c>
      <c r="CE22" s="31">
        <v>221.7</v>
      </c>
      <c r="CF22" s="32">
        <f t="shared" si="32"/>
        <v>228.89999999999998</v>
      </c>
      <c r="CG22" s="28">
        <v>9218</v>
      </c>
      <c r="CH22" s="31">
        <v>4.3</v>
      </c>
      <c r="CI22" s="31">
        <v>6.29</v>
      </c>
      <c r="CJ22" s="32">
        <f t="shared" si="33"/>
        <v>9207.41</v>
      </c>
      <c r="CK22" s="31">
        <v>1542</v>
      </c>
      <c r="CL22" s="31">
        <v>843.9</v>
      </c>
      <c r="CM22" s="32">
        <f t="shared" si="34"/>
        <v>2385.9</v>
      </c>
      <c r="CN22" s="31">
        <v>0</v>
      </c>
      <c r="CO22" s="31">
        <v>0</v>
      </c>
      <c r="CP22" s="31">
        <v>26.3</v>
      </c>
      <c r="CQ22" s="31">
        <v>31.490000000000418</v>
      </c>
      <c r="CR22" s="32">
        <f t="shared" si="35"/>
        <v>11879.999999999998</v>
      </c>
      <c r="CS22" s="31">
        <v>0</v>
      </c>
      <c r="CT22" s="28">
        <v>8992.6</v>
      </c>
      <c r="CU22" s="32">
        <f t="shared" si="36"/>
        <v>8992.6</v>
      </c>
      <c r="CV22" s="31">
        <v>916.7</v>
      </c>
      <c r="CW22" s="31">
        <v>135.69999999999959</v>
      </c>
      <c r="CX22" s="32">
        <f t="shared" si="37"/>
        <v>1052.3999999999996</v>
      </c>
      <c r="CY22" s="31">
        <v>150.4</v>
      </c>
      <c r="CZ22" s="31">
        <v>1684.6</v>
      </c>
      <c r="DA22" s="48">
        <f t="shared" si="38"/>
        <v>11880</v>
      </c>
      <c r="DB22" s="31"/>
      <c r="DC22" s="49">
        <v>1782.8969999999999</v>
      </c>
      <c r="DD22" s="31"/>
      <c r="DE22" s="27">
        <v>375</v>
      </c>
      <c r="DF22" s="28">
        <v>325</v>
      </c>
      <c r="DG22" s="28">
        <v>285</v>
      </c>
      <c r="DH22" s="28">
        <v>0</v>
      </c>
      <c r="DI22" s="28">
        <v>75</v>
      </c>
      <c r="DJ22" s="28">
        <v>0</v>
      </c>
      <c r="DK22" s="29">
        <f t="shared" si="39"/>
        <v>1060</v>
      </c>
      <c r="DL22" s="39">
        <f t="shared" si="40"/>
        <v>8.9225589225589222E-2</v>
      </c>
      <c r="DM22" s="31"/>
      <c r="DN22" s="43" t="s">
        <v>237</v>
      </c>
      <c r="DO22" s="40">
        <v>63.9</v>
      </c>
      <c r="DP22" s="50">
        <v>8</v>
      </c>
      <c r="DQ22" s="51" t="s">
        <v>172</v>
      </c>
      <c r="DR22" s="41" t="s">
        <v>168</v>
      </c>
      <c r="DS22" s="41" t="s">
        <v>169</v>
      </c>
      <c r="DT22" s="52" t="s">
        <v>166</v>
      </c>
      <c r="DU22" s="41" t="s">
        <v>170</v>
      </c>
      <c r="DV22" s="39">
        <v>0.16507803469602553</v>
      </c>
      <c r="DW22" s="42"/>
      <c r="DX22" s="27">
        <v>984.8</v>
      </c>
      <c r="DY22" s="28">
        <v>1059.8</v>
      </c>
      <c r="DZ22" s="29">
        <v>1134.8</v>
      </c>
      <c r="EA22" s="28"/>
      <c r="EB22" s="43">
        <f t="shared" si="41"/>
        <v>4600.5779999999995</v>
      </c>
      <c r="EC22" s="28">
        <v>4496.7560000000003</v>
      </c>
      <c r="ED22" s="29">
        <v>4704.3999999999996</v>
      </c>
      <c r="EE22" s="28"/>
      <c r="EF22" s="27">
        <v>1588.92</v>
      </c>
      <c r="EG22" s="28">
        <v>1718.1</v>
      </c>
      <c r="EH22" s="29">
        <v>1866</v>
      </c>
      <c r="EI22" s="53">
        <v>8254.1</v>
      </c>
      <c r="EJ22" s="28"/>
      <c r="EK22" s="27">
        <v>0.9</v>
      </c>
      <c r="EL22" s="28">
        <v>0</v>
      </c>
      <c r="EM22" s="28">
        <v>0.2</v>
      </c>
      <c r="EN22" s="28">
        <v>0</v>
      </c>
      <c r="EO22" s="28">
        <v>1247</v>
      </c>
      <c r="EP22" s="28">
        <v>0</v>
      </c>
      <c r="EQ22" s="28">
        <v>0.5999999999994543</v>
      </c>
      <c r="ER22" s="29">
        <v>7969.3</v>
      </c>
      <c r="ES22" s="29">
        <f t="shared" si="42"/>
        <v>9218</v>
      </c>
      <c r="ET22" s="40"/>
      <c r="EU22" s="38">
        <f t="shared" si="43"/>
        <v>9.7635061835539167E-5</v>
      </c>
      <c r="EV22" s="6">
        <f t="shared" si="44"/>
        <v>0</v>
      </c>
      <c r="EW22" s="6">
        <f t="shared" si="45"/>
        <v>2.1696680407897593E-5</v>
      </c>
      <c r="EX22" s="6">
        <f t="shared" si="46"/>
        <v>0</v>
      </c>
      <c r="EY22" s="6">
        <f t="shared" si="47"/>
        <v>0.13527880234324149</v>
      </c>
      <c r="EZ22" s="6">
        <f t="shared" si="48"/>
        <v>0</v>
      </c>
      <c r="FA22" s="6">
        <f t="shared" si="49"/>
        <v>6.5090041223633572E-5</v>
      </c>
      <c r="FB22" s="6">
        <f t="shared" si="50"/>
        <v>0.86453677587329136</v>
      </c>
      <c r="FC22" s="39">
        <f t="shared" si="51"/>
        <v>0.99999999999999989</v>
      </c>
      <c r="FD22" s="40"/>
      <c r="FE22" s="30">
        <v>16.3</v>
      </c>
      <c r="FF22" s="31">
        <v>1.4</v>
      </c>
      <c r="FG22" s="48">
        <f t="shared" si="52"/>
        <v>17.7</v>
      </c>
      <c r="FI22" s="30">
        <f>CH22</f>
        <v>4.3</v>
      </c>
      <c r="FJ22" s="31">
        <f>CI22</f>
        <v>6.29</v>
      </c>
      <c r="FK22" s="48">
        <f t="shared" si="53"/>
        <v>10.59</v>
      </c>
      <c r="FM22" s="27">
        <f>FQ22*E22</f>
        <v>7969.3</v>
      </c>
      <c r="FN22" s="28">
        <f>E22*FR22</f>
        <v>1248.7000000000003</v>
      </c>
      <c r="FO22" s="29">
        <f t="shared" si="54"/>
        <v>9218</v>
      </c>
      <c r="FQ22" s="38">
        <v>0.86453677587329136</v>
      </c>
      <c r="FR22" s="6">
        <v>0.13546322412670864</v>
      </c>
      <c r="FS22" s="36">
        <f t="shared" si="55"/>
        <v>1</v>
      </c>
      <c r="FT22" s="40"/>
      <c r="FU22" s="43">
        <f t="shared" si="56"/>
        <v>1618.7215000000001</v>
      </c>
      <c r="FV22" s="28">
        <v>1552.8430000000001</v>
      </c>
      <c r="FW22" s="29">
        <f>CZ22</f>
        <v>1684.6</v>
      </c>
      <c r="FY22" s="43">
        <f t="shared" si="57"/>
        <v>8952.6545000000006</v>
      </c>
      <c r="FZ22" s="28">
        <v>8687.3089999999993</v>
      </c>
      <c r="GA22" s="29">
        <f>CG22</f>
        <v>9218</v>
      </c>
      <c r="GC22" s="43">
        <f t="shared" si="58"/>
        <v>8800.8345000000008</v>
      </c>
      <c r="GD22" s="28">
        <v>8504.1689999999999</v>
      </c>
      <c r="GE22" s="29">
        <f>F22</f>
        <v>9097.5</v>
      </c>
      <c r="GG22" s="43">
        <f t="shared" si="59"/>
        <v>17753.489000000001</v>
      </c>
      <c r="GH22" s="40">
        <f t="shared" si="60"/>
        <v>17191.477999999999</v>
      </c>
      <c r="GI22" s="50">
        <f t="shared" si="61"/>
        <v>18315.5</v>
      </c>
      <c r="GK22" s="43">
        <f t="shared" si="62"/>
        <v>8917.6620000000003</v>
      </c>
      <c r="GL22" s="28">
        <v>8842.7240000000002</v>
      </c>
      <c r="GM22" s="29">
        <f>G22</f>
        <v>8992.6</v>
      </c>
      <c r="GN22" s="28"/>
      <c r="GO22" s="43">
        <f t="shared" si="63"/>
        <v>11795.8035</v>
      </c>
      <c r="GP22" s="28">
        <v>11711.607</v>
      </c>
      <c r="GQ22" s="29">
        <f>C22</f>
        <v>11880</v>
      </c>
      <c r="GR22" s="28"/>
      <c r="GS22" s="54">
        <f>ED22/C22</f>
        <v>0.39599326599326595</v>
      </c>
      <c r="GT22" s="44"/>
    </row>
    <row r="23" spans="1:202" x14ac:dyDescent="0.2">
      <c r="A23" s="1"/>
      <c r="B23" s="45" t="s">
        <v>194</v>
      </c>
      <c r="C23" s="27">
        <v>17398.862000000001</v>
      </c>
      <c r="D23" s="28">
        <v>17054.527000000002</v>
      </c>
      <c r="E23" s="28">
        <v>14105.201999999999</v>
      </c>
      <c r="F23" s="28">
        <v>6560.473</v>
      </c>
      <c r="G23" s="28">
        <v>11217.143</v>
      </c>
      <c r="H23" s="28">
        <f t="shared" si="0"/>
        <v>23959.334999999999</v>
      </c>
      <c r="I23" s="29">
        <f t="shared" si="1"/>
        <v>20665.674999999999</v>
      </c>
      <c r="J23" s="28"/>
      <c r="K23" s="30">
        <v>378.74200000000002</v>
      </c>
      <c r="L23" s="31">
        <v>83.272000000000006</v>
      </c>
      <c r="M23" s="31">
        <v>0.42699999999999999</v>
      </c>
      <c r="N23" s="32">
        <f t="shared" si="2"/>
        <v>462.44100000000003</v>
      </c>
      <c r="O23" s="31">
        <v>198.46899999999999</v>
      </c>
      <c r="P23" s="32">
        <f t="shared" si="3"/>
        <v>263.97200000000004</v>
      </c>
      <c r="Q23" s="31">
        <v>2.7170000000000001</v>
      </c>
      <c r="R23" s="32">
        <f t="shared" si="4"/>
        <v>261.25500000000005</v>
      </c>
      <c r="S23" s="31">
        <v>30.785999999999998</v>
      </c>
      <c r="T23" s="31">
        <v>6.3999999999999995</v>
      </c>
      <c r="U23" s="31">
        <v>-11.4</v>
      </c>
      <c r="V23" s="32">
        <f t="shared" si="5"/>
        <v>287.04100000000005</v>
      </c>
      <c r="W23" s="31">
        <v>47.898000000000003</v>
      </c>
      <c r="X23" s="33">
        <f t="shared" si="6"/>
        <v>239.14300000000006</v>
      </c>
      <c r="Y23" s="31"/>
      <c r="Z23" s="34">
        <f t="shared" si="7"/>
        <v>2.2207710597895794E-2</v>
      </c>
      <c r="AA23" s="35">
        <f t="shared" si="8"/>
        <v>4.8826918506740171E-3</v>
      </c>
      <c r="AB23" s="6">
        <f t="shared" si="9"/>
        <v>0.39723433681526416</v>
      </c>
      <c r="AC23" s="6">
        <f t="shared" si="10"/>
        <v>0.40238875811745906</v>
      </c>
      <c r="AD23" s="6">
        <f t="shared" si="11"/>
        <v>0.4291769112167822</v>
      </c>
      <c r="AE23" s="35">
        <f t="shared" si="12"/>
        <v>1.1637320694968555E-2</v>
      </c>
      <c r="AF23" s="35">
        <f t="shared" si="13"/>
        <v>1.4022259309800854E-2</v>
      </c>
      <c r="AG23" s="35">
        <f>X23/EB23</f>
        <v>2.9946756701996074E-2</v>
      </c>
      <c r="AH23" s="35">
        <f>(P23+S23+T23)/EB23</f>
        <v>3.7712604403472953E-2</v>
      </c>
      <c r="AI23" s="35">
        <f>R23/EB23</f>
        <v>3.2715738793023356E-2</v>
      </c>
      <c r="AJ23" s="36">
        <f>X23/FU23</f>
        <v>0.10462228347059534</v>
      </c>
      <c r="AK23" s="37"/>
      <c r="AL23" s="38">
        <f t="shared" si="14"/>
        <v>4.3454581931723753E-2</v>
      </c>
      <c r="AM23" s="6">
        <f t="shared" si="15"/>
        <v>5.6083051767229421E-2</v>
      </c>
      <c r="AN23" s="36">
        <f t="shared" si="16"/>
        <v>3.6698971484256285E-2</v>
      </c>
      <c r="AO23" s="31"/>
      <c r="AP23" s="38">
        <f t="shared" si="17"/>
        <v>0.79524866074232758</v>
      </c>
      <c r="AQ23" s="6">
        <f t="shared" si="18"/>
        <v>0.75452526087023486</v>
      </c>
      <c r="AR23" s="6">
        <f t="shared" si="19"/>
        <v>8.3451434927180865E-2</v>
      </c>
      <c r="AS23" s="6">
        <f t="shared" si="20"/>
        <v>0.3781071141319472</v>
      </c>
      <c r="AT23" s="6">
        <f t="shared" si="21"/>
        <v>0.12629492664520242</v>
      </c>
      <c r="AU23" s="46">
        <v>2.6581000000000001</v>
      </c>
      <c r="AV23" s="47">
        <v>1.425</v>
      </c>
      <c r="AW23" s="31"/>
      <c r="AX23" s="38">
        <f>FW23/C23</f>
        <v>0.13594877641997505</v>
      </c>
      <c r="AY23" s="6">
        <v>9.9399999999999988E-2</v>
      </c>
      <c r="AZ23" s="6">
        <f t="shared" si="22"/>
        <v>0.20211870424077569</v>
      </c>
      <c r="BA23" s="6">
        <f t="shared" si="23"/>
        <v>0.21431872405360786</v>
      </c>
      <c r="BB23" s="36">
        <f t="shared" si="24"/>
        <v>0.23871876367927222</v>
      </c>
      <c r="BC23" s="6"/>
      <c r="BD23" s="38">
        <f t="shared" si="25"/>
        <v>0.19261204542687699</v>
      </c>
      <c r="BE23" s="6">
        <f t="shared" si="26"/>
        <v>0.21004781417095442</v>
      </c>
      <c r="BF23" s="36">
        <f t="shared" si="27"/>
        <v>0.23334701290958032</v>
      </c>
      <c r="BG23" s="6"/>
      <c r="BH23" s="38"/>
      <c r="BI23" s="36">
        <v>1.9E-2</v>
      </c>
      <c r="BJ23" s="105">
        <f t="shared" si="64"/>
        <v>1.0687499999999999E-2</v>
      </c>
      <c r="BK23" s="57">
        <f t="shared" si="65"/>
        <v>1.4249999999999999E-2</v>
      </c>
      <c r="BL23" s="39"/>
      <c r="BM23" s="6"/>
      <c r="BN23" s="38"/>
      <c r="BO23" s="36">
        <f t="shared" si="66"/>
        <v>4.1924545426876986E-2</v>
      </c>
      <c r="BP23" s="6"/>
      <c r="BQ23" s="38"/>
      <c r="BR23" s="36">
        <f t="shared" si="67"/>
        <v>4.0797814170954405E-2</v>
      </c>
      <c r="BS23" s="6"/>
      <c r="BT23" s="38"/>
      <c r="BU23" s="36">
        <f t="shared" si="68"/>
        <v>4.9347012909580323E-2</v>
      </c>
      <c r="BV23" s="31"/>
      <c r="BW23" s="34">
        <f>Q23/FY23</f>
        <v>1.9672016726354863E-4</v>
      </c>
      <c r="BX23" s="6">
        <f t="shared" si="28"/>
        <v>9.0218423551756879E-3</v>
      </c>
      <c r="BY23" s="35">
        <f>FG23/E23</f>
        <v>5.9120741411572836E-3</v>
      </c>
      <c r="BZ23" s="6">
        <f t="shared" si="29"/>
        <v>3.470236596637169E-2</v>
      </c>
      <c r="CA23" s="6">
        <f t="shared" si="30"/>
        <v>0.64256754352046863</v>
      </c>
      <c r="CB23" s="36">
        <f t="shared" si="31"/>
        <v>0.7560371485567251</v>
      </c>
      <c r="CC23" s="31"/>
      <c r="CD23" s="30">
        <v>32.764000000000003</v>
      </c>
      <c r="CE23" s="31">
        <v>469.15899999999999</v>
      </c>
      <c r="CF23" s="32">
        <f t="shared" si="32"/>
        <v>501.923</v>
      </c>
      <c r="CG23" s="28">
        <v>14105.201999999999</v>
      </c>
      <c r="CH23" s="31">
        <v>6.3529999999999998</v>
      </c>
      <c r="CI23" s="31">
        <v>31.327999999999999</v>
      </c>
      <c r="CJ23" s="32">
        <f t="shared" si="33"/>
        <v>14067.521000000001</v>
      </c>
      <c r="CK23" s="31">
        <v>1695.4649999999999</v>
      </c>
      <c r="CL23" s="31">
        <v>853.81799999999998</v>
      </c>
      <c r="CM23" s="32">
        <f t="shared" si="34"/>
        <v>2549.2829999999999</v>
      </c>
      <c r="CN23" s="31">
        <v>5.0049999999999999</v>
      </c>
      <c r="CO23" s="31">
        <v>4.5119999999999996</v>
      </c>
      <c r="CP23" s="31">
        <v>86.600999999999999</v>
      </c>
      <c r="CQ23" s="31">
        <v>184.01700000000159</v>
      </c>
      <c r="CR23" s="32">
        <f t="shared" si="35"/>
        <v>17398.862000000001</v>
      </c>
      <c r="CS23" s="31">
        <v>0</v>
      </c>
      <c r="CT23" s="28">
        <v>11217.143</v>
      </c>
      <c r="CU23" s="32">
        <f t="shared" si="36"/>
        <v>11217.143</v>
      </c>
      <c r="CV23" s="31">
        <v>3298.3969999999999</v>
      </c>
      <c r="CW23" s="31">
        <v>167.01700000000119</v>
      </c>
      <c r="CX23" s="32">
        <f t="shared" si="37"/>
        <v>3465.4140000000011</v>
      </c>
      <c r="CY23" s="31">
        <v>350.95100000000002</v>
      </c>
      <c r="CZ23" s="31">
        <v>2365.3539999999998</v>
      </c>
      <c r="DA23" s="48">
        <f t="shared" si="38"/>
        <v>17398.862000000001</v>
      </c>
      <c r="DB23" s="31"/>
      <c r="DC23" s="49">
        <v>2197.3879999999999</v>
      </c>
      <c r="DD23" s="31"/>
      <c r="DE23" s="27">
        <v>500</v>
      </c>
      <c r="DF23" s="28">
        <v>800</v>
      </c>
      <c r="DG23" s="28">
        <v>600</v>
      </c>
      <c r="DH23" s="28">
        <v>500</v>
      </c>
      <c r="DI23" s="28">
        <v>1250</v>
      </c>
      <c r="DJ23" s="28">
        <v>0</v>
      </c>
      <c r="DK23" s="29">
        <f t="shared" si="39"/>
        <v>3650</v>
      </c>
      <c r="DL23" s="39">
        <f t="shared" si="40"/>
        <v>0.20978383528761824</v>
      </c>
      <c r="DM23" s="31"/>
      <c r="DN23" s="43" t="s">
        <v>239</v>
      </c>
      <c r="DO23" s="40">
        <v>87</v>
      </c>
      <c r="DP23" s="50">
        <v>5</v>
      </c>
      <c r="DQ23" s="51" t="s">
        <v>172</v>
      </c>
      <c r="DR23" s="41" t="s">
        <v>168</v>
      </c>
      <c r="DS23" s="41" t="s">
        <v>169</v>
      </c>
      <c r="DT23" s="52" t="s">
        <v>166</v>
      </c>
      <c r="DU23" s="41" t="s">
        <v>167</v>
      </c>
      <c r="DV23" s="39">
        <v>0.51455846776005154</v>
      </c>
      <c r="DW23" s="42"/>
      <c r="DX23" s="27">
        <v>1656.7080000000001</v>
      </c>
      <c r="DY23" s="28">
        <v>1756.7080000000001</v>
      </c>
      <c r="DZ23" s="29">
        <v>1956.7080000000001</v>
      </c>
      <c r="EA23" s="28"/>
      <c r="EB23" s="43">
        <f t="shared" si="41"/>
        <v>7985.6059999999998</v>
      </c>
      <c r="EC23" s="28">
        <v>7774.5039999999999</v>
      </c>
      <c r="ED23" s="29">
        <v>8196.7080000000005</v>
      </c>
      <c r="EE23" s="28"/>
      <c r="EF23" s="27">
        <v>2115.3249999999998</v>
      </c>
      <c r="EG23" s="28">
        <v>2306.81</v>
      </c>
      <c r="EH23" s="29">
        <v>2562.6889999999999</v>
      </c>
      <c r="EI23" s="53">
        <v>10982.308999999999</v>
      </c>
      <c r="EJ23" s="28"/>
      <c r="EK23" s="27">
        <v>2566.5070000000001</v>
      </c>
      <c r="EL23" s="28">
        <v>112.137</v>
      </c>
      <c r="EM23" s="28">
        <v>376.17599999999999</v>
      </c>
      <c r="EN23" s="28">
        <v>82.540999999999997</v>
      </c>
      <c r="EO23" s="28">
        <v>1745.423</v>
      </c>
      <c r="EP23" s="28">
        <v>72.977999999999994</v>
      </c>
      <c r="EQ23" s="28">
        <v>85.895000000000209</v>
      </c>
      <c r="ER23" s="29">
        <v>9063.5450000000001</v>
      </c>
      <c r="ES23" s="29">
        <f t="shared" si="42"/>
        <v>14105.202000000001</v>
      </c>
      <c r="ET23" s="40"/>
      <c r="EU23" s="38">
        <f t="shared" si="43"/>
        <v>0.18195464340035683</v>
      </c>
      <c r="EV23" s="6">
        <f t="shared" si="44"/>
        <v>7.9500456640039605E-3</v>
      </c>
      <c r="EW23" s="6">
        <f t="shared" si="45"/>
        <v>2.6669309663200851E-2</v>
      </c>
      <c r="EX23" s="6">
        <f t="shared" si="46"/>
        <v>5.8518126858445553E-3</v>
      </c>
      <c r="EY23" s="6">
        <f t="shared" si="47"/>
        <v>0.12374321190153816</v>
      </c>
      <c r="EZ23" s="6">
        <f t="shared" si="48"/>
        <v>5.1738358656614764E-3</v>
      </c>
      <c r="FA23" s="6">
        <f t="shared" si="49"/>
        <v>6.0895972989256164E-3</v>
      </c>
      <c r="FB23" s="6">
        <f t="shared" si="50"/>
        <v>0.64256754352046852</v>
      </c>
      <c r="FC23" s="39">
        <f t="shared" si="51"/>
        <v>1</v>
      </c>
      <c r="FD23" s="40"/>
      <c r="FE23" s="30">
        <v>32.222000000000001</v>
      </c>
      <c r="FF23" s="31">
        <v>51.168999999999997</v>
      </c>
      <c r="FG23" s="48">
        <f t="shared" si="52"/>
        <v>83.390999999999991</v>
      </c>
      <c r="FI23" s="30">
        <f>CH23</f>
        <v>6.3529999999999998</v>
      </c>
      <c r="FJ23" s="31">
        <f>CI23</f>
        <v>31.327999999999999</v>
      </c>
      <c r="FK23" s="48">
        <f t="shared" si="53"/>
        <v>37.680999999999997</v>
      </c>
      <c r="FM23" s="27">
        <f>FQ23*E23</f>
        <v>9063.5450000000001</v>
      </c>
      <c r="FN23" s="28">
        <f>E23*FR23</f>
        <v>5041.6569999999983</v>
      </c>
      <c r="FO23" s="29">
        <f t="shared" si="54"/>
        <v>14105.201999999997</v>
      </c>
      <c r="FQ23" s="38">
        <v>0.64256754352046863</v>
      </c>
      <c r="FR23" s="6">
        <v>0.35743245647953137</v>
      </c>
      <c r="FS23" s="36">
        <f t="shared" si="55"/>
        <v>1</v>
      </c>
      <c r="FT23" s="40"/>
      <c r="FU23" s="43">
        <f t="shared" si="56"/>
        <v>2285.7750000000001</v>
      </c>
      <c r="FV23" s="28">
        <v>2206.1960000000004</v>
      </c>
      <c r="FW23" s="29">
        <f>CZ23</f>
        <v>2365.3539999999998</v>
      </c>
      <c r="FY23" s="43">
        <f t="shared" si="57"/>
        <v>13811.496999999999</v>
      </c>
      <c r="FZ23" s="28">
        <v>13517.791999999999</v>
      </c>
      <c r="GA23" s="29">
        <f>CG23</f>
        <v>14105.201999999999</v>
      </c>
      <c r="GC23" s="43">
        <f t="shared" si="58"/>
        <v>6305.4549999999999</v>
      </c>
      <c r="GD23" s="28">
        <v>6050.4369999999999</v>
      </c>
      <c r="GE23" s="29">
        <f>F23</f>
        <v>6560.473</v>
      </c>
      <c r="GG23" s="43">
        <f t="shared" si="59"/>
        <v>20116.951999999997</v>
      </c>
      <c r="GH23" s="40">
        <f t="shared" si="60"/>
        <v>19568.228999999999</v>
      </c>
      <c r="GI23" s="50">
        <f t="shared" si="61"/>
        <v>20665.674999999999</v>
      </c>
      <c r="GK23" s="43">
        <f t="shared" si="62"/>
        <v>11018.6005</v>
      </c>
      <c r="GL23" s="28">
        <v>10820.058000000001</v>
      </c>
      <c r="GM23" s="29">
        <f>G23</f>
        <v>11217.143</v>
      </c>
      <c r="GN23" s="28"/>
      <c r="GO23" s="43">
        <f t="shared" si="63"/>
        <v>17054.527000000002</v>
      </c>
      <c r="GP23" s="28">
        <v>16710.191999999999</v>
      </c>
      <c r="GQ23" s="29">
        <f>C23</f>
        <v>17398.862000000001</v>
      </c>
      <c r="GR23" s="28"/>
      <c r="GS23" s="54">
        <f>ED23/C23</f>
        <v>0.47110598382813773</v>
      </c>
      <c r="GT23" s="44"/>
    </row>
    <row r="24" spans="1:202" x14ac:dyDescent="0.2">
      <c r="A24" s="1"/>
      <c r="B24" s="45" t="s">
        <v>195</v>
      </c>
      <c r="C24" s="27">
        <v>3492.6550000000002</v>
      </c>
      <c r="D24" s="28">
        <v>3386.37</v>
      </c>
      <c r="E24" s="28">
        <v>2708.8322159999998</v>
      </c>
      <c r="F24" s="28">
        <v>1230.7550000000001</v>
      </c>
      <c r="G24" s="28">
        <v>2491.145</v>
      </c>
      <c r="H24" s="28">
        <f t="shared" si="0"/>
        <v>4723.41</v>
      </c>
      <c r="I24" s="29">
        <f t="shared" si="1"/>
        <v>3939.5872159999999</v>
      </c>
      <c r="J24" s="28"/>
      <c r="K24" s="30">
        <v>84.701999999999998</v>
      </c>
      <c r="L24" s="31">
        <v>22.172999999999998</v>
      </c>
      <c r="M24" s="31">
        <v>0.35</v>
      </c>
      <c r="N24" s="32">
        <f t="shared" si="2"/>
        <v>107.22499999999999</v>
      </c>
      <c r="O24" s="31">
        <v>59.28</v>
      </c>
      <c r="P24" s="32">
        <f t="shared" si="3"/>
        <v>47.944999999999993</v>
      </c>
      <c r="Q24" s="31">
        <v>1.2350000000000001</v>
      </c>
      <c r="R24" s="32">
        <f t="shared" si="4"/>
        <v>46.709999999999994</v>
      </c>
      <c r="S24" s="31">
        <v>6.8460000000000001</v>
      </c>
      <c r="T24" s="31">
        <v>-0.23699999999999999</v>
      </c>
      <c r="U24" s="31">
        <v>-3.6</v>
      </c>
      <c r="V24" s="32">
        <f t="shared" si="5"/>
        <v>49.718999999999994</v>
      </c>
      <c r="W24" s="31">
        <v>9.4009999999999998</v>
      </c>
      <c r="X24" s="33">
        <f t="shared" si="6"/>
        <v>40.317999999999998</v>
      </c>
      <c r="Y24" s="31"/>
      <c r="Z24" s="34">
        <f t="shared" si="7"/>
        <v>2.5012624137350614E-2</v>
      </c>
      <c r="AA24" s="35">
        <f t="shared" si="8"/>
        <v>6.5477192391853222E-3</v>
      </c>
      <c r="AB24" s="6">
        <f t="shared" si="9"/>
        <v>0.52075829716956268</v>
      </c>
      <c r="AC24" s="6">
        <f t="shared" si="10"/>
        <v>0.51967634192739609</v>
      </c>
      <c r="AD24" s="6">
        <f t="shared" si="11"/>
        <v>0.55285614362322222</v>
      </c>
      <c r="AE24" s="35">
        <f t="shared" si="12"/>
        <v>1.7505470459518599E-2</v>
      </c>
      <c r="AF24" s="35">
        <f t="shared" si="13"/>
        <v>1.19059642035572E-2</v>
      </c>
      <c r="AG24" s="35">
        <f>X24/EB24</f>
        <v>2.6261803171960484E-2</v>
      </c>
      <c r="AH24" s="35">
        <f>(P24+S24+T24)/EB24</f>
        <v>3.5534659711372894E-2</v>
      </c>
      <c r="AI24" s="35">
        <f>R24/EB24</f>
        <v>3.0425339207358355E-2</v>
      </c>
      <c r="AJ24" s="36">
        <f>X24/FU24</f>
        <v>8.5365685823024673E-2</v>
      </c>
      <c r="AK24" s="37"/>
      <c r="AL24" s="38">
        <f t="shared" si="14"/>
        <v>7.7743678456801329E-2</v>
      </c>
      <c r="AM24" s="6">
        <f t="shared" si="15"/>
        <v>6.5879100412002678E-2</v>
      </c>
      <c r="AN24" s="36">
        <f t="shared" si="16"/>
        <v>7.1667634595943205E-2</v>
      </c>
      <c r="AO24" s="31"/>
      <c r="AP24" s="38">
        <f t="shared" si="17"/>
        <v>0.91963798469532088</v>
      </c>
      <c r="AQ24" s="6">
        <f t="shared" si="18"/>
        <v>0.84198803729495031</v>
      </c>
      <c r="AR24" s="6">
        <f t="shared" si="19"/>
        <v>-3.7141365809105112E-2</v>
      </c>
      <c r="AS24" s="6">
        <f t="shared" si="20"/>
        <v>0.28978732454250417</v>
      </c>
      <c r="AT24" s="6">
        <f t="shared" si="21"/>
        <v>0.17099414081907749</v>
      </c>
      <c r="AU24" s="46">
        <v>2.72</v>
      </c>
      <c r="AV24" s="47">
        <v>1.47</v>
      </c>
      <c r="AW24" s="31"/>
      <c r="AX24" s="38">
        <f>FW24/C24</f>
        <v>0.14203521389888207</v>
      </c>
      <c r="AY24" s="6">
        <v>0.111</v>
      </c>
      <c r="AZ24" s="6">
        <f t="shared" si="22"/>
        <v>0.22180754564218924</v>
      </c>
      <c r="BA24" s="6">
        <f t="shared" si="23"/>
        <v>0.24054920560350646</v>
      </c>
      <c r="BB24" s="36">
        <f t="shared" si="24"/>
        <v>0.26553808555192943</v>
      </c>
      <c r="BC24" s="6"/>
      <c r="BD24" s="38">
        <f t="shared" si="25"/>
        <v>0.21612522016267197</v>
      </c>
      <c r="BE24" s="6">
        <f t="shared" si="26"/>
        <v>0.23385978266345187</v>
      </c>
      <c r="BF24" s="36">
        <f t="shared" si="27"/>
        <v>0.257558552525464</v>
      </c>
      <c r="BG24" s="6"/>
      <c r="BH24" s="38"/>
      <c r="BI24" s="36">
        <v>2.5999999999999999E-2</v>
      </c>
      <c r="BJ24" s="105">
        <f t="shared" si="64"/>
        <v>1.4624999999999999E-2</v>
      </c>
      <c r="BK24" s="57">
        <f t="shared" si="65"/>
        <v>1.95E-2</v>
      </c>
      <c r="BL24" s="39"/>
      <c r="BM24" s="6"/>
      <c r="BN24" s="38"/>
      <c r="BO24" s="36">
        <f t="shared" si="66"/>
        <v>6.1500220162671954E-2</v>
      </c>
      <c r="BP24" s="6"/>
      <c r="BQ24" s="38"/>
      <c r="BR24" s="36">
        <f t="shared" si="67"/>
        <v>5.9359782663451877E-2</v>
      </c>
      <c r="BS24" s="6"/>
      <c r="BT24" s="38"/>
      <c r="BU24" s="36">
        <f t="shared" si="68"/>
        <v>6.6558552525463999E-2</v>
      </c>
      <c r="BV24" s="31"/>
      <c r="BW24" s="34">
        <f>Q24/FY24</f>
        <v>4.7297519174881511E-4</v>
      </c>
      <c r="BX24" s="6">
        <f t="shared" si="28"/>
        <v>2.2638120027862304E-2</v>
      </c>
      <c r="BY24" s="35">
        <f>FG24/E24</f>
        <v>2.1745532872826701E-2</v>
      </c>
      <c r="BZ24" s="6">
        <f t="shared" si="29"/>
        <v>0.11407340627714242</v>
      </c>
      <c r="CA24" s="6">
        <f t="shared" si="30"/>
        <v>0.84594940449423539</v>
      </c>
      <c r="CB24" s="36">
        <f t="shared" si="31"/>
        <v>0.89407590361111577</v>
      </c>
      <c r="CC24" s="31"/>
      <c r="CD24" s="30">
        <v>85.654347999999999</v>
      </c>
      <c r="CE24" s="31">
        <v>113.720994</v>
      </c>
      <c r="CF24" s="32">
        <f t="shared" si="32"/>
        <v>199.37534199999999</v>
      </c>
      <c r="CG24" s="28">
        <v>2708.8322159999998</v>
      </c>
      <c r="CH24" s="31">
        <v>13.104022909999999</v>
      </c>
      <c r="CI24" s="31">
        <v>7.194</v>
      </c>
      <c r="CJ24" s="32">
        <f t="shared" si="33"/>
        <v>2688.5341930899999</v>
      </c>
      <c r="CK24" s="31">
        <v>397.84818300000001</v>
      </c>
      <c r="CL24" s="31">
        <v>184.73425700000001</v>
      </c>
      <c r="CM24" s="32">
        <f t="shared" si="34"/>
        <v>582.58244000000002</v>
      </c>
      <c r="CN24" s="31">
        <v>0.02</v>
      </c>
      <c r="CO24" s="31">
        <v>0</v>
      </c>
      <c r="CP24" s="31">
        <v>26.173183999999999</v>
      </c>
      <c r="CQ24" s="31">
        <v>-4.0301590899995539</v>
      </c>
      <c r="CR24" s="32">
        <f t="shared" si="35"/>
        <v>3492.6550000000007</v>
      </c>
      <c r="CS24" s="31">
        <v>0.676315</v>
      </c>
      <c r="CT24" s="28">
        <v>2491.145</v>
      </c>
      <c r="CU24" s="32">
        <f t="shared" si="36"/>
        <v>2491.8213150000001</v>
      </c>
      <c r="CV24" s="31">
        <v>396.07333299999999</v>
      </c>
      <c r="CW24" s="31">
        <v>37.928358999999887</v>
      </c>
      <c r="CX24" s="32">
        <f t="shared" si="37"/>
        <v>434.00169199999988</v>
      </c>
      <c r="CY24" s="31">
        <v>70.751900000000006</v>
      </c>
      <c r="CZ24" s="31">
        <v>496.08000000000004</v>
      </c>
      <c r="DA24" s="48">
        <f t="shared" si="38"/>
        <v>3492.6549070000001</v>
      </c>
      <c r="DB24" s="31"/>
      <c r="DC24" s="49">
        <v>597.223525</v>
      </c>
      <c r="DD24" s="31"/>
      <c r="DE24" s="27">
        <v>100</v>
      </c>
      <c r="DF24" s="28">
        <v>140</v>
      </c>
      <c r="DG24" s="28">
        <v>185</v>
      </c>
      <c r="DH24" s="28">
        <v>0</v>
      </c>
      <c r="DI24" s="28">
        <v>40</v>
      </c>
      <c r="DJ24" s="28">
        <v>0</v>
      </c>
      <c r="DK24" s="29">
        <f t="shared" si="39"/>
        <v>465</v>
      </c>
      <c r="DL24" s="39">
        <f t="shared" si="40"/>
        <v>0.13313653939481568</v>
      </c>
      <c r="DM24" s="31"/>
      <c r="DN24" s="43" t="s">
        <v>234</v>
      </c>
      <c r="DO24" s="40">
        <v>25</v>
      </c>
      <c r="DP24" s="50">
        <v>5</v>
      </c>
      <c r="DQ24" s="51" t="s">
        <v>172</v>
      </c>
      <c r="DR24" s="41"/>
      <c r="DS24" s="41"/>
      <c r="DT24" s="52" t="s">
        <v>166</v>
      </c>
      <c r="DU24" s="41" t="s">
        <v>170</v>
      </c>
      <c r="DV24" s="39">
        <v>0.24901702624512956</v>
      </c>
      <c r="DW24" s="42"/>
      <c r="DX24" s="27">
        <v>355.05</v>
      </c>
      <c r="DY24" s="28">
        <v>385.05</v>
      </c>
      <c r="DZ24" s="29">
        <v>425.05</v>
      </c>
      <c r="EA24" s="28"/>
      <c r="EB24" s="43">
        <f t="shared" si="41"/>
        <v>1535.2335</v>
      </c>
      <c r="EC24" s="28">
        <v>1469.7550000000001</v>
      </c>
      <c r="ED24" s="29">
        <v>1600.712</v>
      </c>
      <c r="EE24" s="28"/>
      <c r="EF24" s="27">
        <v>467.63900000000001</v>
      </c>
      <c r="EG24" s="28">
        <v>506.012</v>
      </c>
      <c r="EH24" s="29">
        <v>557.29</v>
      </c>
      <c r="EI24" s="53">
        <v>2163.741</v>
      </c>
      <c r="EJ24" s="28"/>
      <c r="EK24" s="27">
        <v>28.757999999999999</v>
      </c>
      <c r="EL24" s="28">
        <v>0.14799999999999999</v>
      </c>
      <c r="EM24" s="28">
        <v>61.398000000000003</v>
      </c>
      <c r="EN24" s="28">
        <v>69.076999999999998</v>
      </c>
      <c r="EO24" s="28">
        <v>198.97499999999999</v>
      </c>
      <c r="EP24" s="28">
        <v>6.5270000000000001</v>
      </c>
      <c r="EQ24" s="28">
        <v>52.414215999999705</v>
      </c>
      <c r="ER24" s="29">
        <v>2291.5349999999999</v>
      </c>
      <c r="ES24" s="29">
        <f t="shared" si="42"/>
        <v>2708.8322159999998</v>
      </c>
      <c r="ET24" s="40"/>
      <c r="EU24" s="38">
        <f t="shared" si="43"/>
        <v>1.0616382893756902E-2</v>
      </c>
      <c r="EV24" s="6">
        <f t="shared" si="44"/>
        <v>5.4636089723764568E-5</v>
      </c>
      <c r="EW24" s="6">
        <f t="shared" si="45"/>
        <v>2.2665855654457414E-2</v>
      </c>
      <c r="EX24" s="6">
        <f t="shared" si="46"/>
        <v>2.5500656553030306E-2</v>
      </c>
      <c r="EY24" s="6">
        <f t="shared" si="47"/>
        <v>7.3454161843149027E-2</v>
      </c>
      <c r="EZ24" s="6">
        <f t="shared" si="48"/>
        <v>2.4095253893716985E-3</v>
      </c>
      <c r="FA24" s="6">
        <f t="shared" si="49"/>
        <v>1.934937708227541E-2</v>
      </c>
      <c r="FB24" s="6">
        <f t="shared" si="50"/>
        <v>0.84594940449423539</v>
      </c>
      <c r="FC24" s="39">
        <f t="shared" si="51"/>
        <v>0.99999999999999989</v>
      </c>
      <c r="FD24" s="40"/>
      <c r="FE24" s="30">
        <v>1.891</v>
      </c>
      <c r="FF24" s="31">
        <v>57.013999999999996</v>
      </c>
      <c r="FG24" s="48">
        <f t="shared" si="52"/>
        <v>58.904999999999994</v>
      </c>
      <c r="FI24" s="30">
        <f>CH24</f>
        <v>13.104022909999999</v>
      </c>
      <c r="FJ24" s="31">
        <f>CI24</f>
        <v>7.194</v>
      </c>
      <c r="FK24" s="48">
        <f t="shared" si="53"/>
        <v>20.29802291</v>
      </c>
      <c r="FM24" s="27">
        <f>FQ24*E24</f>
        <v>2291.5349999999999</v>
      </c>
      <c r="FN24" s="28">
        <f>E24*FR24</f>
        <v>417.29721599999993</v>
      </c>
      <c r="FO24" s="29">
        <f t="shared" si="54"/>
        <v>2708.8322159999998</v>
      </c>
      <c r="FQ24" s="38">
        <v>0.84594940449423539</v>
      </c>
      <c r="FR24" s="6">
        <v>0.15405059550576461</v>
      </c>
      <c r="FS24" s="36">
        <f t="shared" si="55"/>
        <v>1</v>
      </c>
      <c r="FT24" s="40"/>
      <c r="FU24" s="43">
        <f t="shared" si="56"/>
        <v>472.29750000000001</v>
      </c>
      <c r="FV24" s="28">
        <v>448.51499999999999</v>
      </c>
      <c r="FW24" s="29">
        <f>CZ24</f>
        <v>496.08000000000004</v>
      </c>
      <c r="FY24" s="43">
        <f t="shared" si="57"/>
        <v>2611.1306079999999</v>
      </c>
      <c r="FZ24" s="28">
        <v>2513.4290000000001</v>
      </c>
      <c r="GA24" s="29">
        <f>CG24</f>
        <v>2708.8322159999998</v>
      </c>
      <c r="GC24" s="43">
        <f t="shared" si="58"/>
        <v>1206.7090000000001</v>
      </c>
      <c r="GD24" s="28">
        <v>1182.663</v>
      </c>
      <c r="GE24" s="29">
        <f>F24</f>
        <v>1230.7550000000001</v>
      </c>
      <c r="GG24" s="43">
        <f t="shared" si="59"/>
        <v>3817.8396080000002</v>
      </c>
      <c r="GH24" s="40">
        <f t="shared" si="60"/>
        <v>3696.0920000000001</v>
      </c>
      <c r="GI24" s="50">
        <f t="shared" si="61"/>
        <v>3939.5872159999999</v>
      </c>
      <c r="GK24" s="43">
        <f t="shared" si="62"/>
        <v>2407.8474999999999</v>
      </c>
      <c r="GL24" s="28">
        <v>2324.5500000000002</v>
      </c>
      <c r="GM24" s="29">
        <f>G24</f>
        <v>2491.145</v>
      </c>
      <c r="GN24" s="28"/>
      <c r="GO24" s="43">
        <f t="shared" si="63"/>
        <v>3386.37</v>
      </c>
      <c r="GP24" s="28">
        <v>3280.085</v>
      </c>
      <c r="GQ24" s="29">
        <f>C24</f>
        <v>3492.6550000000002</v>
      </c>
      <c r="GR24" s="28"/>
      <c r="GS24" s="54">
        <f>ED24/C24</f>
        <v>0.45830807795215955</v>
      </c>
      <c r="GT24" s="44"/>
    </row>
    <row r="25" spans="1:202" x14ac:dyDescent="0.2">
      <c r="A25" s="1"/>
      <c r="B25" s="45" t="s">
        <v>197</v>
      </c>
      <c r="C25" s="27">
        <v>5557.1480000000001</v>
      </c>
      <c r="D25" s="28">
        <v>5430.8060000000005</v>
      </c>
      <c r="E25" s="28">
        <v>4646.5039999999999</v>
      </c>
      <c r="F25" s="28">
        <v>1683.8121832899985</v>
      </c>
      <c r="G25" s="28">
        <v>4375.942</v>
      </c>
      <c r="H25" s="28">
        <f t="shared" si="0"/>
        <v>7240.9601832899989</v>
      </c>
      <c r="I25" s="29">
        <f t="shared" si="1"/>
        <v>6330.3161832899987</v>
      </c>
      <c r="J25" s="28"/>
      <c r="K25" s="30">
        <v>150.18700000000001</v>
      </c>
      <c r="L25" s="31">
        <v>32.204999999999998</v>
      </c>
      <c r="M25" s="31">
        <v>0.23300000000000001</v>
      </c>
      <c r="N25" s="32">
        <f t="shared" si="2"/>
        <v>182.625</v>
      </c>
      <c r="O25" s="31">
        <v>76.88000000000001</v>
      </c>
      <c r="P25" s="32">
        <f t="shared" si="3"/>
        <v>105.74499999999999</v>
      </c>
      <c r="Q25" s="31">
        <v>3.0069999999999997</v>
      </c>
      <c r="R25" s="32">
        <f t="shared" si="4"/>
        <v>102.73799999999999</v>
      </c>
      <c r="S25" s="31">
        <v>9.4499999999999993</v>
      </c>
      <c r="T25" s="31">
        <v>3.4829999999999997</v>
      </c>
      <c r="U25" s="31">
        <v>-11.133000000000001</v>
      </c>
      <c r="V25" s="32">
        <f t="shared" si="5"/>
        <v>104.538</v>
      </c>
      <c r="W25" s="31">
        <v>23.824999999999996</v>
      </c>
      <c r="X25" s="33">
        <f t="shared" si="6"/>
        <v>80.712999999999994</v>
      </c>
      <c r="Y25" s="31"/>
      <c r="Z25" s="34">
        <f t="shared" si="7"/>
        <v>2.7654642791511978E-2</v>
      </c>
      <c r="AA25" s="35">
        <f t="shared" si="8"/>
        <v>5.9300590004503929E-3</v>
      </c>
      <c r="AB25" s="6">
        <f t="shared" si="9"/>
        <v>0.39313144949324502</v>
      </c>
      <c r="AC25" s="6">
        <f t="shared" si="10"/>
        <v>0.40026031498112724</v>
      </c>
      <c r="AD25" s="6">
        <f t="shared" si="11"/>
        <v>0.42097193702943198</v>
      </c>
      <c r="AE25" s="35">
        <f t="shared" si="12"/>
        <v>1.4156278092054844E-2</v>
      </c>
      <c r="AF25" s="35">
        <f t="shared" si="13"/>
        <v>1.486206651462048E-2</v>
      </c>
      <c r="AG25" s="35">
        <f>X25/EB25</f>
        <v>2.8120620470221586E-2</v>
      </c>
      <c r="AH25" s="35">
        <f>(P25+S25+T25)/EB25</f>
        <v>4.134772584546427E-2</v>
      </c>
      <c r="AI25" s="35">
        <f>R25/EB25</f>
        <v>3.5794188121735349E-2</v>
      </c>
      <c r="AJ25" s="36">
        <f>X25/FU25</f>
        <v>8.406295061342009E-2</v>
      </c>
      <c r="AK25" s="37"/>
      <c r="AL25" s="38">
        <f t="shared" si="14"/>
        <v>6.8277998964025255E-2</v>
      </c>
      <c r="AM25" s="6">
        <f t="shared" si="15"/>
        <v>9.9369948910505559E-2</v>
      </c>
      <c r="AN25" s="36">
        <f t="shared" si="16"/>
        <v>2.5445972973891427E-2</v>
      </c>
      <c r="AO25" s="31"/>
      <c r="AP25" s="38">
        <f t="shared" si="17"/>
        <v>0.94177084534953592</v>
      </c>
      <c r="AQ25" s="6">
        <f t="shared" si="18"/>
        <v>0.97756089876804853</v>
      </c>
      <c r="AR25" s="6">
        <f t="shared" si="19"/>
        <v>-9.8346510935105561E-2</v>
      </c>
      <c r="AS25" s="6">
        <f t="shared" si="20"/>
        <v>0.16957479231523062</v>
      </c>
      <c r="AT25" s="6">
        <f t="shared" si="21"/>
        <v>0.11642163261982585</v>
      </c>
      <c r="AU25" s="46">
        <v>1.6641709042047499</v>
      </c>
      <c r="AV25" s="47">
        <v>1.38181558690743</v>
      </c>
      <c r="AW25" s="31"/>
      <c r="AX25" s="38">
        <f>FW25/C25</f>
        <v>0.18105114350022711</v>
      </c>
      <c r="AY25" s="6">
        <v>0.1411</v>
      </c>
      <c r="AZ25" s="6">
        <f t="shared" si="22"/>
        <v>0.27089999999999997</v>
      </c>
      <c r="BA25" s="6">
        <f t="shared" si="23"/>
        <v>0.27089999999999997</v>
      </c>
      <c r="BB25" s="36">
        <f t="shared" si="24"/>
        <v>0.27089999999999997</v>
      </c>
      <c r="BC25" s="6"/>
      <c r="BD25" s="38">
        <f t="shared" si="25"/>
        <v>0.26649730355042733</v>
      </c>
      <c r="BE25" s="6">
        <f t="shared" si="26"/>
        <v>0.26929693664139803</v>
      </c>
      <c r="BF25" s="36">
        <f t="shared" si="27"/>
        <v>0.27306832914534596</v>
      </c>
      <c r="BG25" s="6"/>
      <c r="BH25" s="38"/>
      <c r="BI25" s="36"/>
      <c r="BJ25" s="38"/>
      <c r="BK25" s="36"/>
      <c r="BL25" s="39"/>
      <c r="BM25" s="6"/>
      <c r="BN25" s="38"/>
      <c r="BO25" s="36"/>
      <c r="BP25" s="6"/>
      <c r="BQ25" s="38"/>
      <c r="BR25" s="36"/>
      <c r="BS25" s="6"/>
      <c r="BT25" s="38"/>
      <c r="BU25" s="36"/>
      <c r="BV25" s="31"/>
      <c r="BW25" s="34">
        <f>Q25/FY25</f>
        <v>6.6851703823608431E-4</v>
      </c>
      <c r="BX25" s="6">
        <f t="shared" si="28"/>
        <v>2.5337467769932082E-2</v>
      </c>
      <c r="BY25" s="35">
        <f>FG25/E25</f>
        <v>8.2259694600499648E-3</v>
      </c>
      <c r="BZ25" s="6">
        <f t="shared" si="29"/>
        <v>3.7118648182767243E-2</v>
      </c>
      <c r="CA25" s="6">
        <f t="shared" si="30"/>
        <v>0.67162688335144016</v>
      </c>
      <c r="CB25" s="36">
        <f t="shared" si="31"/>
        <v>0.75897143905266728</v>
      </c>
      <c r="CC25" s="31"/>
      <c r="CD25" s="30">
        <v>62.536410239999995</v>
      </c>
      <c r="CE25" s="31">
        <v>127.15218956</v>
      </c>
      <c r="CF25" s="32">
        <f t="shared" si="32"/>
        <v>189.68859979999999</v>
      </c>
      <c r="CG25" s="28">
        <v>4646.5039999999999</v>
      </c>
      <c r="CH25" s="31">
        <v>2.6459999999999999</v>
      </c>
      <c r="CI25" s="31">
        <v>20.951000000000001</v>
      </c>
      <c r="CJ25" s="32">
        <f t="shared" si="33"/>
        <v>4622.9070000000002</v>
      </c>
      <c r="CK25" s="31">
        <v>454.39309714000001</v>
      </c>
      <c r="CL25" s="31">
        <v>239.19654593000001</v>
      </c>
      <c r="CM25" s="32">
        <f t="shared" si="34"/>
        <v>693.58964306999997</v>
      </c>
      <c r="CN25" s="31">
        <v>8.1</v>
      </c>
      <c r="CO25" s="31">
        <v>0</v>
      </c>
      <c r="CP25" s="31">
        <v>36.737842020000009</v>
      </c>
      <c r="CQ25" s="31">
        <v>6.1249151100002166</v>
      </c>
      <c r="CR25" s="32">
        <f t="shared" si="35"/>
        <v>5557.148000000001</v>
      </c>
      <c r="CS25" s="31">
        <v>0</v>
      </c>
      <c r="CT25" s="28">
        <v>4375.942</v>
      </c>
      <c r="CU25" s="32">
        <f t="shared" si="36"/>
        <v>4375.942</v>
      </c>
      <c r="CV25" s="31">
        <v>100.44612632</v>
      </c>
      <c r="CW25" s="31">
        <v>74.631873680000012</v>
      </c>
      <c r="CX25" s="32">
        <f t="shared" si="37"/>
        <v>175.07800000000003</v>
      </c>
      <c r="CY25" s="31">
        <v>0</v>
      </c>
      <c r="CZ25" s="31">
        <v>1006.128</v>
      </c>
      <c r="DA25" s="48">
        <f t="shared" si="38"/>
        <v>5557.1480000000001</v>
      </c>
      <c r="DB25" s="31"/>
      <c r="DC25" s="49">
        <v>646.97224287000006</v>
      </c>
      <c r="DD25" s="31"/>
      <c r="DE25" s="27">
        <v>0</v>
      </c>
      <c r="DF25" s="28">
        <v>50</v>
      </c>
      <c r="DG25" s="28">
        <v>50</v>
      </c>
      <c r="DH25" s="28">
        <v>0</v>
      </c>
      <c r="DI25" s="28">
        <v>0</v>
      </c>
      <c r="DJ25" s="28">
        <v>0</v>
      </c>
      <c r="DK25" s="29">
        <f t="shared" si="39"/>
        <v>100</v>
      </c>
      <c r="DL25" s="39">
        <f t="shared" si="40"/>
        <v>1.7994841958501016E-2</v>
      </c>
      <c r="DM25" s="31"/>
      <c r="DN25" s="43" t="s">
        <v>234</v>
      </c>
      <c r="DO25" s="40">
        <v>30.5</v>
      </c>
      <c r="DP25" s="50">
        <v>5</v>
      </c>
      <c r="DQ25" s="51" t="s">
        <v>172</v>
      </c>
      <c r="DR25" s="41"/>
      <c r="DS25" s="41"/>
      <c r="DT25" s="43"/>
      <c r="DU25" s="40"/>
      <c r="DV25" s="39" t="s">
        <v>240</v>
      </c>
      <c r="DW25" s="42"/>
      <c r="DX25" s="27">
        <v>778.38455519999991</v>
      </c>
      <c r="DY25" s="28">
        <v>778.38455519999991</v>
      </c>
      <c r="DZ25" s="29">
        <v>778.38455519999991</v>
      </c>
      <c r="EA25" s="28"/>
      <c r="EB25" s="43">
        <f t="shared" si="41"/>
        <v>2870.2425000000003</v>
      </c>
      <c r="EC25" s="28">
        <v>2867.1570000000002</v>
      </c>
      <c r="ED25" s="29">
        <v>2873.328</v>
      </c>
      <c r="EE25" s="28"/>
      <c r="EF25" s="27">
        <v>966.41730769000003</v>
      </c>
      <c r="EG25" s="28">
        <v>976.56980769000006</v>
      </c>
      <c r="EH25" s="29">
        <v>990.24626498000009</v>
      </c>
      <c r="EI25" s="53">
        <v>3626.3680525650493</v>
      </c>
      <c r="EJ25" s="28"/>
      <c r="EK25" s="27">
        <v>906.01309401999993</v>
      </c>
      <c r="EL25" s="28">
        <v>42.846831890000004</v>
      </c>
      <c r="EM25" s="28">
        <v>123.00310469</v>
      </c>
      <c r="EN25" s="28">
        <v>79.369307989999996</v>
      </c>
      <c r="EO25" s="28">
        <v>223.26561677000001</v>
      </c>
      <c r="EP25" s="28">
        <v>41.930446189999998</v>
      </c>
      <c r="EQ25" s="28">
        <v>109.35859844999996</v>
      </c>
      <c r="ER25" s="29">
        <v>3120.7170000000001</v>
      </c>
      <c r="ES25" s="29">
        <f t="shared" si="42"/>
        <v>4646.5039999999999</v>
      </c>
      <c r="ET25" s="40"/>
      <c r="EU25" s="38">
        <f t="shared" si="43"/>
        <v>0.19498812311793984</v>
      </c>
      <c r="EV25" s="6">
        <f t="shared" si="44"/>
        <v>9.2213052845752427E-3</v>
      </c>
      <c r="EW25" s="6">
        <f t="shared" si="45"/>
        <v>2.6472183105836131E-2</v>
      </c>
      <c r="EX25" s="6">
        <f t="shared" si="46"/>
        <v>1.7081510742269886E-2</v>
      </c>
      <c r="EY25" s="6">
        <f t="shared" si="47"/>
        <v>4.8050236644582682E-2</v>
      </c>
      <c r="EZ25" s="6">
        <f t="shared" si="48"/>
        <v>9.0240848151642607E-3</v>
      </c>
      <c r="FA25" s="6">
        <f t="shared" si="49"/>
        <v>2.3535672938191803E-2</v>
      </c>
      <c r="FB25" s="6">
        <f t="shared" si="50"/>
        <v>0.67162688335144016</v>
      </c>
      <c r="FC25" s="39">
        <f t="shared" si="51"/>
        <v>1</v>
      </c>
      <c r="FD25" s="40"/>
      <c r="FE25" s="30">
        <v>9.6530000000000005</v>
      </c>
      <c r="FF25" s="31">
        <v>28.568999999999999</v>
      </c>
      <c r="FG25" s="48">
        <f t="shared" si="52"/>
        <v>38.222000000000001</v>
      </c>
      <c r="FI25" s="30">
        <f>CH25</f>
        <v>2.6459999999999999</v>
      </c>
      <c r="FJ25" s="31">
        <f>CI25</f>
        <v>20.951000000000001</v>
      </c>
      <c r="FK25" s="48">
        <f t="shared" si="53"/>
        <v>23.597000000000001</v>
      </c>
      <c r="FM25" s="27">
        <f>FQ25*E25</f>
        <v>3120.7170000000001</v>
      </c>
      <c r="FN25" s="28">
        <f>E25*FR25</f>
        <v>1525.7869999999998</v>
      </c>
      <c r="FO25" s="29">
        <f t="shared" si="54"/>
        <v>4646.5039999999999</v>
      </c>
      <c r="FQ25" s="38">
        <v>0.67162688335144016</v>
      </c>
      <c r="FR25" s="6">
        <v>0.32837311664855984</v>
      </c>
      <c r="FS25" s="36">
        <f t="shared" si="55"/>
        <v>1</v>
      </c>
      <c r="FT25" s="40"/>
      <c r="FU25" s="43">
        <f t="shared" si="56"/>
        <v>960.14949999999999</v>
      </c>
      <c r="FV25" s="28">
        <v>914.17100000000005</v>
      </c>
      <c r="FW25" s="29">
        <f>CZ25</f>
        <v>1006.128</v>
      </c>
      <c r="FY25" s="43">
        <f t="shared" si="57"/>
        <v>4498.0154999999995</v>
      </c>
      <c r="FZ25" s="28">
        <v>4349.527</v>
      </c>
      <c r="GA25" s="29">
        <f>CG25</f>
        <v>4646.5039999999999</v>
      </c>
      <c r="GC25" s="43">
        <f t="shared" si="58"/>
        <v>1546.2080916449993</v>
      </c>
      <c r="GD25" s="28">
        <v>1408.604</v>
      </c>
      <c r="GE25" s="29">
        <f>F25</f>
        <v>1683.8121832899985</v>
      </c>
      <c r="GG25" s="43">
        <f t="shared" si="59"/>
        <v>6044.223591644999</v>
      </c>
      <c r="GH25" s="40">
        <f t="shared" si="60"/>
        <v>5758.1310000000003</v>
      </c>
      <c r="GI25" s="50">
        <f t="shared" si="61"/>
        <v>6330.3161832899987</v>
      </c>
      <c r="GK25" s="43">
        <f t="shared" si="62"/>
        <v>4321.6484999999993</v>
      </c>
      <c r="GL25" s="28">
        <v>4267.3549999999996</v>
      </c>
      <c r="GM25" s="29">
        <f>G25</f>
        <v>4375.942</v>
      </c>
      <c r="GN25" s="28"/>
      <c r="GO25" s="43">
        <f t="shared" si="63"/>
        <v>5430.8060000000005</v>
      </c>
      <c r="GP25" s="28">
        <v>5304.4639999999999</v>
      </c>
      <c r="GQ25" s="29">
        <f>C25</f>
        <v>5557.1480000000001</v>
      </c>
      <c r="GR25" s="28"/>
      <c r="GS25" s="54">
        <f>ED25/C25</f>
        <v>0.51705083254935802</v>
      </c>
      <c r="GT25" s="44"/>
    </row>
    <row r="26" spans="1:202" x14ac:dyDescent="0.2">
      <c r="A26" s="1"/>
      <c r="B26" s="45" t="s">
        <v>198</v>
      </c>
      <c r="C26" s="27">
        <v>11079.482</v>
      </c>
      <c r="D26" s="28">
        <v>10790.015500000001</v>
      </c>
      <c r="E26" s="28">
        <v>9428.4980000000014</v>
      </c>
      <c r="F26" s="28">
        <v>2550.2220000000002</v>
      </c>
      <c r="G26" s="28">
        <v>7206.0039999999999</v>
      </c>
      <c r="H26" s="28">
        <f t="shared" si="0"/>
        <v>13629.704</v>
      </c>
      <c r="I26" s="29">
        <f t="shared" si="1"/>
        <v>11978.720000000001</v>
      </c>
      <c r="J26" s="28"/>
      <c r="K26" s="30">
        <v>249.13400000000001</v>
      </c>
      <c r="L26" s="31">
        <v>45.982000000000006</v>
      </c>
      <c r="M26" s="31">
        <v>5.5899999999999963</v>
      </c>
      <c r="N26" s="32">
        <f t="shared" si="2"/>
        <v>300.70600000000002</v>
      </c>
      <c r="O26" s="31">
        <v>135.20299999999997</v>
      </c>
      <c r="P26" s="32">
        <f t="shared" si="3"/>
        <v>165.50300000000004</v>
      </c>
      <c r="Q26" s="31">
        <v>22.692</v>
      </c>
      <c r="R26" s="32">
        <f t="shared" si="4"/>
        <v>142.81100000000004</v>
      </c>
      <c r="S26" s="31">
        <v>16.126000000000001</v>
      </c>
      <c r="T26" s="31">
        <v>4.5630000000000006</v>
      </c>
      <c r="U26" s="31">
        <v>13.900000000000002</v>
      </c>
      <c r="V26" s="32">
        <f t="shared" si="5"/>
        <v>177.40000000000003</v>
      </c>
      <c r="W26" s="31">
        <v>41.68</v>
      </c>
      <c r="X26" s="33">
        <f t="shared" si="6"/>
        <v>135.72000000000003</v>
      </c>
      <c r="Y26" s="31"/>
      <c r="Z26" s="34">
        <f t="shared" si="7"/>
        <v>2.3089308815172693E-2</v>
      </c>
      <c r="AA26" s="35">
        <f t="shared" si="8"/>
        <v>4.261532339782088E-3</v>
      </c>
      <c r="AB26" s="6">
        <f t="shared" si="9"/>
        <v>0.42067549277368965</v>
      </c>
      <c r="AC26" s="6">
        <f t="shared" si="10"/>
        <v>0.42673404201595794</v>
      </c>
      <c r="AD26" s="6">
        <f t="shared" si="11"/>
        <v>0.44961856431198566</v>
      </c>
      <c r="AE26" s="35">
        <f t="shared" si="12"/>
        <v>1.2530380517062274E-2</v>
      </c>
      <c r="AF26" s="35">
        <f t="shared" si="13"/>
        <v>1.257829518409867E-2</v>
      </c>
      <c r="AG26" s="35">
        <f>X26/EB26</f>
        <v>2.3430455552484523E-2</v>
      </c>
      <c r="AH26" s="35">
        <f>(P26+S26+T26)/EB26</f>
        <v>3.2143850429031819E-2</v>
      </c>
      <c r="AI26" s="35">
        <f>R26/EB26</f>
        <v>2.4654632978970432E-2</v>
      </c>
      <c r="AJ26" s="36">
        <f>X26/FU26</f>
        <v>0.10403814732068428</v>
      </c>
      <c r="AK26" s="37"/>
      <c r="AL26" s="38">
        <f t="shared" si="14"/>
        <v>4.8231325363357024E-2</v>
      </c>
      <c r="AM26" s="6">
        <f t="shared" si="15"/>
        <v>6.0250996547708977E-2</v>
      </c>
      <c r="AN26" s="36">
        <f t="shared" si="16"/>
        <v>6.4965678300442239E-2</v>
      </c>
      <c r="AO26" s="31"/>
      <c r="AP26" s="38">
        <f t="shared" si="17"/>
        <v>0.76427910362817053</v>
      </c>
      <c r="AQ26" s="6">
        <f t="shared" si="18"/>
        <v>0.74804981654640357</v>
      </c>
      <c r="AR26" s="6">
        <f t="shared" si="19"/>
        <v>0.12650390280610588</v>
      </c>
      <c r="AS26" s="6">
        <f t="shared" si="20"/>
        <v>0.31066171216849309</v>
      </c>
      <c r="AT26" s="6">
        <f t="shared" si="21"/>
        <v>9.2554139303169594E-2</v>
      </c>
      <c r="AU26" s="46">
        <v>2.5099999999999998</v>
      </c>
      <c r="AV26" s="47">
        <v>1.1499999999999999</v>
      </c>
      <c r="AW26" s="31"/>
      <c r="AX26" s="38">
        <f>FW26/C26</f>
        <v>0.12348122412221077</v>
      </c>
      <c r="AY26" s="6">
        <v>0.1081</v>
      </c>
      <c r="AZ26" s="6">
        <f t="shared" si="22"/>
        <v>0.18113190789834771</v>
      </c>
      <c r="BA26" s="6">
        <f t="shared" si="23"/>
        <v>0.19941293030239626</v>
      </c>
      <c r="BB26" s="36">
        <f t="shared" si="24"/>
        <v>0.22436064820158555</v>
      </c>
      <c r="BC26" s="6"/>
      <c r="BD26" s="38">
        <f t="shared" si="25"/>
        <v>0.18056560297090984</v>
      </c>
      <c r="BE26" s="6">
        <f t="shared" si="26"/>
        <v>0.19837377567580922</v>
      </c>
      <c r="BF26" s="36">
        <f t="shared" si="27"/>
        <v>0.2226350988489709</v>
      </c>
      <c r="BG26" s="6"/>
      <c r="BH26" s="38"/>
      <c r="BI26" s="36">
        <v>2.3E-2</v>
      </c>
      <c r="BJ26" s="105">
        <f>BI26*56.25%</f>
        <v>1.2937499999999999E-2</v>
      </c>
      <c r="BK26" s="57">
        <f>BI26*75%</f>
        <v>1.7250000000000001E-2</v>
      </c>
      <c r="BL26" s="39"/>
      <c r="BM26" s="6"/>
      <c r="BN26" s="38"/>
      <c r="BO26" s="36">
        <f>BD26-(4.5%+2.5%+4.5%+2.5%+BJ26)</f>
        <v>2.762810297090984E-2</v>
      </c>
      <c r="BP26" s="6"/>
      <c r="BQ26" s="38"/>
      <c r="BR26" s="36">
        <f>BE26-(6%+2.5%+4.5%+2.5%+BK26)</f>
        <v>2.6123775675809202E-2</v>
      </c>
      <c r="BS26" s="6"/>
      <c r="BT26" s="38"/>
      <c r="BU26" s="36">
        <f>BF26-(8%+2.5%+3.5%+2.5%+BI26)</f>
        <v>3.4635098848970897E-2</v>
      </c>
      <c r="BV26" s="31"/>
      <c r="BW26" s="34">
        <f>Q26/FY26</f>
        <v>2.4634195709305417E-3</v>
      </c>
      <c r="BX26" s="6">
        <f t="shared" si="28"/>
        <v>0.12187419437999482</v>
      </c>
      <c r="BY26" s="35">
        <f>FG26/E26</f>
        <v>2.4268764759774034E-2</v>
      </c>
      <c r="BZ26" s="6">
        <f t="shared" si="29"/>
        <v>0.16232175628539425</v>
      </c>
      <c r="CA26" s="6">
        <f t="shared" si="30"/>
        <v>0.69453893928810284</v>
      </c>
      <c r="CB26" s="36">
        <f t="shared" si="31"/>
        <v>0.75957038815499478</v>
      </c>
      <c r="CC26" s="31"/>
      <c r="CD26" s="30">
        <v>4.2612139999999998</v>
      </c>
      <c r="CE26" s="31">
        <v>194.26086999</v>
      </c>
      <c r="CF26" s="32">
        <f t="shared" si="32"/>
        <v>198.52208399</v>
      </c>
      <c r="CG26" s="28">
        <v>9428.4980000000014</v>
      </c>
      <c r="CH26" s="31">
        <v>25.266999999999999</v>
      </c>
      <c r="CI26" s="31">
        <v>16.282</v>
      </c>
      <c r="CJ26" s="32">
        <f t="shared" si="33"/>
        <v>9386.9490000000023</v>
      </c>
      <c r="CK26" s="31">
        <v>826.92983100000004</v>
      </c>
      <c r="CL26" s="31">
        <v>376.30273115</v>
      </c>
      <c r="CM26" s="32">
        <f t="shared" si="34"/>
        <v>1203.2325621499999</v>
      </c>
      <c r="CN26" s="31">
        <v>45.447156999999997</v>
      </c>
      <c r="CO26" s="31">
        <v>5.33154912</v>
      </c>
      <c r="CP26" s="31">
        <v>219.24316258999997</v>
      </c>
      <c r="CQ26" s="31">
        <v>20.756485149998355</v>
      </c>
      <c r="CR26" s="32">
        <f t="shared" si="35"/>
        <v>11079.482000000002</v>
      </c>
      <c r="CS26" s="31">
        <v>2.8666770800000001</v>
      </c>
      <c r="CT26" s="28">
        <v>7206.0039999999999</v>
      </c>
      <c r="CU26" s="32">
        <f t="shared" si="36"/>
        <v>7208.87067708</v>
      </c>
      <c r="CV26" s="31">
        <v>2163.9931709799998</v>
      </c>
      <c r="CW26" s="31">
        <v>78.320312110000259</v>
      </c>
      <c r="CX26" s="32">
        <f t="shared" si="37"/>
        <v>2242.3134830899999</v>
      </c>
      <c r="CY26" s="31">
        <v>260.18978099999998</v>
      </c>
      <c r="CZ26" s="31">
        <v>1368.1079999999999</v>
      </c>
      <c r="DA26" s="48">
        <f t="shared" si="38"/>
        <v>11079.481941169999</v>
      </c>
      <c r="DB26" s="31"/>
      <c r="DC26" s="49">
        <v>1025.45191499</v>
      </c>
      <c r="DD26" s="31"/>
      <c r="DE26" s="27">
        <v>790</v>
      </c>
      <c r="DF26" s="28">
        <v>700</v>
      </c>
      <c r="DG26" s="28">
        <v>400</v>
      </c>
      <c r="DH26" s="28">
        <v>200</v>
      </c>
      <c r="DI26" s="28">
        <v>320</v>
      </c>
      <c r="DJ26" s="28">
        <v>0</v>
      </c>
      <c r="DK26" s="29">
        <f t="shared" si="39"/>
        <v>2410</v>
      </c>
      <c r="DL26" s="39">
        <f t="shared" si="40"/>
        <v>0.21751919448941748</v>
      </c>
      <c r="DM26" s="31"/>
      <c r="DN26" s="43" t="s">
        <v>239</v>
      </c>
      <c r="DO26" s="40">
        <v>65.5</v>
      </c>
      <c r="DP26" s="50">
        <v>6</v>
      </c>
      <c r="DQ26" s="51" t="s">
        <v>172</v>
      </c>
      <c r="DR26" s="41"/>
      <c r="DS26" s="41"/>
      <c r="DT26" s="52" t="s">
        <v>166</v>
      </c>
      <c r="DU26" s="41" t="s">
        <v>167</v>
      </c>
      <c r="DV26" s="39">
        <v>0.32550219117279944</v>
      </c>
      <c r="DW26" s="42"/>
      <c r="DX26" s="27">
        <v>1089.069</v>
      </c>
      <c r="DY26" s="28">
        <v>1198.9849999999999</v>
      </c>
      <c r="DZ26" s="29">
        <v>1348.9849999999999</v>
      </c>
      <c r="EA26" s="28"/>
      <c r="EB26" s="43">
        <f t="shared" si="41"/>
        <v>5792.4609999999993</v>
      </c>
      <c r="EC26" s="28">
        <v>5572.348</v>
      </c>
      <c r="ED26" s="29">
        <v>6012.5739999999996</v>
      </c>
      <c r="EE26" s="28"/>
      <c r="EF26" s="27">
        <v>1282.7049999999999</v>
      </c>
      <c r="EG26" s="28">
        <v>1409.211</v>
      </c>
      <c r="EH26" s="29">
        <v>1581.559</v>
      </c>
      <c r="EI26" s="53">
        <v>7103.817</v>
      </c>
      <c r="EJ26" s="28"/>
      <c r="EK26" s="27">
        <v>151.99</v>
      </c>
      <c r="EL26" s="28">
        <v>22.622</v>
      </c>
      <c r="EM26" s="28">
        <v>857.97400000000005</v>
      </c>
      <c r="EN26" s="28">
        <v>80.144000000000005</v>
      </c>
      <c r="EO26" s="28">
        <v>1518.877</v>
      </c>
      <c r="EP26" s="28">
        <v>14.456</v>
      </c>
      <c r="EQ26" s="28">
        <v>233.97600000000165</v>
      </c>
      <c r="ER26" s="29">
        <v>6548.4589999999998</v>
      </c>
      <c r="ES26" s="29">
        <f t="shared" si="42"/>
        <v>9428.4980000000014</v>
      </c>
      <c r="ET26" s="40"/>
      <c r="EU26" s="38">
        <f t="shared" si="43"/>
        <v>1.6120277057915269E-2</v>
      </c>
      <c r="EV26" s="6">
        <f t="shared" si="44"/>
        <v>2.3993217159297268E-3</v>
      </c>
      <c r="EW26" s="6">
        <f t="shared" si="45"/>
        <v>9.0997951105255562E-2</v>
      </c>
      <c r="EX26" s="6">
        <f t="shared" si="46"/>
        <v>8.5001874105504385E-3</v>
      </c>
      <c r="EY26" s="6">
        <f t="shared" si="47"/>
        <v>0.16109426973416124</v>
      </c>
      <c r="EZ26" s="6">
        <f t="shared" si="48"/>
        <v>1.5332240617752686E-3</v>
      </c>
      <c r="FA26" s="6">
        <f t="shared" si="49"/>
        <v>2.4815829626309686E-2</v>
      </c>
      <c r="FB26" s="6">
        <f t="shared" si="50"/>
        <v>0.69453893928810284</v>
      </c>
      <c r="FC26" s="39">
        <f t="shared" si="51"/>
        <v>1</v>
      </c>
      <c r="FD26" s="40"/>
      <c r="FE26" s="30">
        <v>115.15</v>
      </c>
      <c r="FF26" s="31">
        <v>113.66799999999999</v>
      </c>
      <c r="FG26" s="48">
        <f t="shared" si="52"/>
        <v>228.81799999999998</v>
      </c>
      <c r="FI26" s="30">
        <f>CH26</f>
        <v>25.266999999999999</v>
      </c>
      <c r="FJ26" s="31">
        <f>CI26</f>
        <v>16.282</v>
      </c>
      <c r="FK26" s="48">
        <f t="shared" si="53"/>
        <v>41.548999999999999</v>
      </c>
      <c r="FM26" s="27">
        <f>FQ26*E26</f>
        <v>6548.4589999999998</v>
      </c>
      <c r="FN26" s="28">
        <f>E26*FR26</f>
        <v>2880.0390000000016</v>
      </c>
      <c r="FO26" s="29">
        <f t="shared" si="54"/>
        <v>9428.4980000000014</v>
      </c>
      <c r="FQ26" s="38">
        <v>0.69453893928810284</v>
      </c>
      <c r="FR26" s="6">
        <v>0.30546106071189716</v>
      </c>
      <c r="FS26" s="36">
        <f t="shared" si="55"/>
        <v>1</v>
      </c>
      <c r="FT26" s="40"/>
      <c r="FU26" s="43">
        <f t="shared" si="56"/>
        <v>1304.5214999999998</v>
      </c>
      <c r="FV26" s="28">
        <v>1240.9349999999999</v>
      </c>
      <c r="FW26" s="29">
        <f>CZ26</f>
        <v>1368.1079999999999</v>
      </c>
      <c r="FY26" s="43">
        <f t="shared" si="57"/>
        <v>9211.585500000001</v>
      </c>
      <c r="FZ26" s="28">
        <v>8994.6729999999989</v>
      </c>
      <c r="GA26" s="29">
        <f>CG26</f>
        <v>9428.4980000000014</v>
      </c>
      <c r="GC26" s="43">
        <f t="shared" si="58"/>
        <v>2426.7764999999999</v>
      </c>
      <c r="GD26" s="28">
        <v>2303.3310000000001</v>
      </c>
      <c r="GE26" s="29">
        <f>F26</f>
        <v>2550.2220000000002</v>
      </c>
      <c r="GG26" s="43">
        <f t="shared" si="59"/>
        <v>11638.362000000001</v>
      </c>
      <c r="GH26" s="40">
        <f t="shared" si="60"/>
        <v>11298.003999999999</v>
      </c>
      <c r="GI26" s="50">
        <f t="shared" si="61"/>
        <v>11978.720000000001</v>
      </c>
      <c r="GK26" s="43">
        <f t="shared" si="62"/>
        <v>6986.2114999999994</v>
      </c>
      <c r="GL26" s="28">
        <v>6766.4189999999999</v>
      </c>
      <c r="GM26" s="29">
        <f>G26</f>
        <v>7206.0039999999999</v>
      </c>
      <c r="GN26" s="28"/>
      <c r="GO26" s="43">
        <f t="shared" si="63"/>
        <v>10790.015500000001</v>
      </c>
      <c r="GP26" s="28">
        <v>10500.549000000001</v>
      </c>
      <c r="GQ26" s="29">
        <f>C26</f>
        <v>11079.482</v>
      </c>
      <c r="GR26" s="28"/>
      <c r="GS26" s="54">
        <f>ED26/C26</f>
        <v>0.5426764536464791</v>
      </c>
      <c r="GT26" s="44"/>
    </row>
    <row r="27" spans="1:202" x14ac:dyDescent="0.2">
      <c r="A27" s="1"/>
      <c r="B27" s="45" t="s">
        <v>199</v>
      </c>
      <c r="C27" s="27">
        <v>7117.6850000000004</v>
      </c>
      <c r="D27" s="28">
        <v>6930.7034999999996</v>
      </c>
      <c r="E27" s="28">
        <v>5681.2470000000003</v>
      </c>
      <c r="F27" s="28">
        <v>3721.0439999999999</v>
      </c>
      <c r="G27" s="28">
        <v>4839.616</v>
      </c>
      <c r="H27" s="28">
        <f t="shared" si="0"/>
        <v>10838.728999999999</v>
      </c>
      <c r="I27" s="29">
        <f t="shared" si="1"/>
        <v>9402.2910000000011</v>
      </c>
      <c r="J27" s="28"/>
      <c r="K27" s="30">
        <v>207.65100000000001</v>
      </c>
      <c r="L27" s="31">
        <v>46.332000000000001</v>
      </c>
      <c r="M27" s="31">
        <v>0.26300000000000001</v>
      </c>
      <c r="N27" s="32">
        <f t="shared" si="2"/>
        <v>254.24600000000001</v>
      </c>
      <c r="O27" s="31">
        <v>118.687</v>
      </c>
      <c r="P27" s="32">
        <f t="shared" si="3"/>
        <v>135.55900000000003</v>
      </c>
      <c r="Q27" s="31">
        <v>7.8289999999999997</v>
      </c>
      <c r="R27" s="32">
        <f t="shared" si="4"/>
        <v>127.73000000000003</v>
      </c>
      <c r="S27" s="31">
        <v>11.085000000000001</v>
      </c>
      <c r="T27" s="31">
        <v>-0.64200000000000002</v>
      </c>
      <c r="U27" s="31">
        <v>-9.6999999999999993</v>
      </c>
      <c r="V27" s="32">
        <f t="shared" si="5"/>
        <v>128.47300000000004</v>
      </c>
      <c r="W27" s="31">
        <v>30.963000000000001</v>
      </c>
      <c r="X27" s="33">
        <f t="shared" si="6"/>
        <v>97.510000000000048</v>
      </c>
      <c r="Y27" s="31"/>
      <c r="Z27" s="34">
        <f t="shared" si="7"/>
        <v>2.9961027765796074E-2</v>
      </c>
      <c r="AA27" s="35">
        <f t="shared" si="8"/>
        <v>6.6850356533070567E-3</v>
      </c>
      <c r="AB27" s="6">
        <f t="shared" si="9"/>
        <v>0.44840170917567407</v>
      </c>
      <c r="AC27" s="6">
        <f t="shared" si="10"/>
        <v>0.44731674776034458</v>
      </c>
      <c r="AD27" s="6">
        <f t="shared" si="11"/>
        <v>0.46681953698386597</v>
      </c>
      <c r="AE27" s="35">
        <f t="shared" si="12"/>
        <v>1.7124812798585309E-2</v>
      </c>
      <c r="AF27" s="35">
        <f t="shared" si="13"/>
        <v>1.4069278825735375E-2</v>
      </c>
      <c r="AG27" s="35">
        <f>X27/EB27</f>
        <v>2.6674924558739418E-2</v>
      </c>
      <c r="AH27" s="35">
        <f>(P27+S27+T27)/EB27</f>
        <v>3.9940440318173231E-2</v>
      </c>
      <c r="AI27" s="35">
        <f>R27/EB27</f>
        <v>3.4941935328558972E-2</v>
      </c>
      <c r="AJ27" s="36">
        <f>X27/FU27</f>
        <v>9.0784333441332368E-2</v>
      </c>
      <c r="AK27" s="37"/>
      <c r="AL27" s="38">
        <f t="shared" si="14"/>
        <v>6.4473445811738653E-2</v>
      </c>
      <c r="AM27" s="6">
        <f t="shared" si="15"/>
        <v>7.0579668724942951E-2</v>
      </c>
      <c r="AN27" s="36">
        <f t="shared" si="16"/>
        <v>4.38114217990569E-2</v>
      </c>
      <c r="AO27" s="31"/>
      <c r="AP27" s="38">
        <f t="shared" si="17"/>
        <v>0.85185805158620986</v>
      </c>
      <c r="AQ27" s="6">
        <f t="shared" si="18"/>
        <v>0.81818254052649486</v>
      </c>
      <c r="AR27" s="6">
        <f t="shared" si="19"/>
        <v>2.6362925586057812E-2</v>
      </c>
      <c r="AS27" s="6">
        <f t="shared" si="20"/>
        <v>0.40543294624586501</v>
      </c>
      <c r="AT27" s="6">
        <f t="shared" si="21"/>
        <v>0.12473465740616506</v>
      </c>
      <c r="AU27" s="46">
        <v>2.35</v>
      </c>
      <c r="AV27" s="47">
        <v>1.33</v>
      </c>
      <c r="AW27" s="31"/>
      <c r="AX27" s="38">
        <f>FW27/C27</f>
        <v>0.1583666599463168</v>
      </c>
      <c r="AY27" s="6">
        <v>0.1173</v>
      </c>
      <c r="AZ27" s="6">
        <f t="shared" si="22"/>
        <v>0.21727445960873001</v>
      </c>
      <c r="BA27" s="6">
        <f t="shared" si="23"/>
        <v>0.21727445960873001</v>
      </c>
      <c r="BB27" s="36">
        <f t="shared" si="24"/>
        <v>0.23036216292620107</v>
      </c>
      <c r="BC27" s="6"/>
      <c r="BD27" s="38">
        <f t="shared" si="25"/>
        <v>0.20272598116065052</v>
      </c>
      <c r="BE27" s="6">
        <f t="shared" si="26"/>
        <v>0.20698515093848929</v>
      </c>
      <c r="BF27" s="36">
        <f t="shared" si="27"/>
        <v>0.22209690656583417</v>
      </c>
      <c r="BG27" s="6"/>
      <c r="BH27" s="38"/>
      <c r="BI27" s="36">
        <v>2.9000000000000001E-2</v>
      </c>
      <c r="BJ27" s="105">
        <f>BI27*56.25%</f>
        <v>1.6312500000000001E-2</v>
      </c>
      <c r="BK27" s="57">
        <f>BI27*75%</f>
        <v>2.1750000000000002E-2</v>
      </c>
      <c r="BL27" s="39"/>
      <c r="BM27" s="6"/>
      <c r="BN27" s="38"/>
      <c r="BO27" s="36">
        <f>BD27-(4.5%+2.5%+4.5%+2.5%+BJ27)</f>
        <v>4.6413481160650499E-2</v>
      </c>
      <c r="BP27" s="6"/>
      <c r="BQ27" s="38"/>
      <c r="BR27" s="36">
        <f>BE27-(6%+2.5%+4.5%+2.5%+BK27)</f>
        <v>3.0235150938489302E-2</v>
      </c>
      <c r="BS27" s="6"/>
      <c r="BT27" s="38"/>
      <c r="BU27" s="36">
        <f>BF27-(8%+2.5%+3.5%+2.5%+BI27)</f>
        <v>2.8096906565834162E-2</v>
      </c>
      <c r="BV27" s="31"/>
      <c r="BW27" s="34">
        <f>Q27/FY27</f>
        <v>1.4210787601455386E-3</v>
      </c>
      <c r="BX27" s="6">
        <f t="shared" si="28"/>
        <v>5.3622553115710729E-2</v>
      </c>
      <c r="BY27" s="35">
        <f>FG27/E27</f>
        <v>2.5328066179836926E-2</v>
      </c>
      <c r="BZ27" s="6">
        <f t="shared" si="29"/>
        <v>0.12373381257846493</v>
      </c>
      <c r="CA27" s="6">
        <f t="shared" si="30"/>
        <v>0.67526284282306326</v>
      </c>
      <c r="CB27" s="36">
        <f t="shared" si="31"/>
        <v>0.80378058922022289</v>
      </c>
      <c r="CC27" s="31"/>
      <c r="CD27" s="30">
        <v>50.317</v>
      </c>
      <c r="CE27" s="31">
        <v>119</v>
      </c>
      <c r="CF27" s="32">
        <f t="shared" si="32"/>
        <v>169.31700000000001</v>
      </c>
      <c r="CG27" s="28">
        <v>5681.2470000000003</v>
      </c>
      <c r="CH27" s="31">
        <v>18.940999999999999</v>
      </c>
      <c r="CI27" s="31">
        <v>16.795000000000002</v>
      </c>
      <c r="CJ27" s="32">
        <f t="shared" si="33"/>
        <v>5645.5110000000004</v>
      </c>
      <c r="CK27" s="31">
        <v>718.505</v>
      </c>
      <c r="CL27" s="31">
        <v>408.49700000000001</v>
      </c>
      <c r="CM27" s="32">
        <f t="shared" si="34"/>
        <v>1127.002</v>
      </c>
      <c r="CN27" s="31">
        <v>20.603000000000002</v>
      </c>
      <c r="CO27" s="31">
        <v>0</v>
      </c>
      <c r="CP27" s="31">
        <v>60.844999999999999</v>
      </c>
      <c r="CQ27" s="31">
        <v>94.407000000000011</v>
      </c>
      <c r="CR27" s="32">
        <f t="shared" si="35"/>
        <v>7117.6850000000004</v>
      </c>
      <c r="CS27" s="31">
        <v>0</v>
      </c>
      <c r="CT27" s="28">
        <v>4839.616</v>
      </c>
      <c r="CU27" s="32">
        <f t="shared" si="36"/>
        <v>4839.616</v>
      </c>
      <c r="CV27" s="31">
        <v>1025.222</v>
      </c>
      <c r="CW27" s="31">
        <v>75.400000000000546</v>
      </c>
      <c r="CX27" s="32">
        <f t="shared" si="37"/>
        <v>1100.6220000000005</v>
      </c>
      <c r="CY27" s="31">
        <v>50.243000000000002</v>
      </c>
      <c r="CZ27" s="31">
        <v>1127.204</v>
      </c>
      <c r="DA27" s="48">
        <f t="shared" si="38"/>
        <v>7117.6850000000004</v>
      </c>
      <c r="DB27" s="31"/>
      <c r="DC27" s="49">
        <v>887.822</v>
      </c>
      <c r="DD27" s="31"/>
      <c r="DE27" s="27">
        <v>220</v>
      </c>
      <c r="DF27" s="28">
        <v>275</v>
      </c>
      <c r="DG27" s="28">
        <v>300</v>
      </c>
      <c r="DH27" s="28">
        <v>150</v>
      </c>
      <c r="DI27" s="28">
        <v>125</v>
      </c>
      <c r="DJ27" s="28">
        <v>0</v>
      </c>
      <c r="DK27" s="29">
        <f t="shared" si="39"/>
        <v>1070</v>
      </c>
      <c r="DL27" s="39">
        <f t="shared" si="40"/>
        <v>0.15032977716771675</v>
      </c>
      <c r="DM27" s="31"/>
      <c r="DN27" s="43" t="s">
        <v>237</v>
      </c>
      <c r="DO27" s="40">
        <v>58.6</v>
      </c>
      <c r="DP27" s="50">
        <v>4</v>
      </c>
      <c r="DQ27" s="51" t="s">
        <v>172</v>
      </c>
      <c r="DR27" s="41"/>
      <c r="DS27" s="41"/>
      <c r="DT27" s="52" t="s">
        <v>166</v>
      </c>
      <c r="DU27" s="40"/>
      <c r="DV27" s="39" t="s">
        <v>240</v>
      </c>
      <c r="DW27" s="42"/>
      <c r="DX27" s="27">
        <v>830.07100000000003</v>
      </c>
      <c r="DY27" s="28">
        <v>830.07100000000003</v>
      </c>
      <c r="DZ27" s="29">
        <v>880.07100000000003</v>
      </c>
      <c r="EA27" s="28"/>
      <c r="EB27" s="43">
        <f t="shared" si="41"/>
        <v>3655.4930000000004</v>
      </c>
      <c r="EC27" s="28">
        <v>3490.6060000000002</v>
      </c>
      <c r="ED27" s="29">
        <v>3820.38</v>
      </c>
      <c r="EE27" s="28"/>
      <c r="EF27" s="27">
        <v>1081.1780000000001</v>
      </c>
      <c r="EG27" s="28">
        <v>1103.893</v>
      </c>
      <c r="EH27" s="29">
        <v>1184.4870000000001</v>
      </c>
      <c r="EI27" s="53">
        <v>5333.1989999999996</v>
      </c>
      <c r="EJ27" s="28"/>
      <c r="EK27" s="27">
        <v>411.55</v>
      </c>
      <c r="EL27" s="28">
        <v>60.780999999999999</v>
      </c>
      <c r="EM27" s="28">
        <v>359.81599999999997</v>
      </c>
      <c r="EN27" s="28">
        <v>142.25299999999999</v>
      </c>
      <c r="EO27" s="28">
        <v>707.63499999999999</v>
      </c>
      <c r="EP27" s="28">
        <v>28.608999999999998</v>
      </c>
      <c r="EQ27" s="28">
        <v>134.26800000000048</v>
      </c>
      <c r="ER27" s="29">
        <v>3836.335</v>
      </c>
      <c r="ES27" s="29">
        <f t="shared" si="42"/>
        <v>5681.2470000000003</v>
      </c>
      <c r="ET27" s="40"/>
      <c r="EU27" s="38">
        <f t="shared" si="43"/>
        <v>7.2440082256589086E-2</v>
      </c>
      <c r="EV27" s="6">
        <f t="shared" si="44"/>
        <v>1.069853150197483E-2</v>
      </c>
      <c r="EW27" s="6">
        <f t="shared" si="45"/>
        <v>6.333398283862679E-2</v>
      </c>
      <c r="EX27" s="6">
        <f t="shared" si="46"/>
        <v>2.5039045125128334E-2</v>
      </c>
      <c r="EY27" s="6">
        <f t="shared" si="47"/>
        <v>0.12455628139385595</v>
      </c>
      <c r="EZ27" s="6">
        <f t="shared" si="48"/>
        <v>5.0356902278672266E-3</v>
      </c>
      <c r="FA27" s="6">
        <f t="shared" si="49"/>
        <v>2.3633543832894517E-2</v>
      </c>
      <c r="FB27" s="6">
        <f t="shared" si="50"/>
        <v>0.67526284282306326</v>
      </c>
      <c r="FC27" s="39">
        <f t="shared" si="51"/>
        <v>1</v>
      </c>
      <c r="FD27" s="40"/>
      <c r="FE27" s="30">
        <v>30.688000000000002</v>
      </c>
      <c r="FF27" s="31">
        <v>113.20700000000001</v>
      </c>
      <c r="FG27" s="48">
        <f t="shared" si="52"/>
        <v>143.89500000000001</v>
      </c>
      <c r="FI27" s="30">
        <f>CH27</f>
        <v>18.940999999999999</v>
      </c>
      <c r="FJ27" s="31">
        <f>CI27</f>
        <v>16.795000000000002</v>
      </c>
      <c r="FK27" s="48">
        <f t="shared" si="53"/>
        <v>35.736000000000004</v>
      </c>
      <c r="FM27" s="27">
        <f>FQ27*E27</f>
        <v>3836.335</v>
      </c>
      <c r="FN27" s="28">
        <f>E27*FR27</f>
        <v>1844.9120000000005</v>
      </c>
      <c r="FO27" s="29">
        <f t="shared" si="54"/>
        <v>5681.2470000000003</v>
      </c>
      <c r="FQ27" s="38">
        <v>0.67526284282306326</v>
      </c>
      <c r="FR27" s="6">
        <v>0.32473715717693674</v>
      </c>
      <c r="FS27" s="36">
        <f t="shared" si="55"/>
        <v>1</v>
      </c>
      <c r="FT27" s="40"/>
      <c r="FU27" s="43">
        <f t="shared" si="56"/>
        <v>1074.0840000000001</v>
      </c>
      <c r="FV27" s="28">
        <v>1020.9640000000001</v>
      </c>
      <c r="FW27" s="29">
        <f>CZ27</f>
        <v>1127.204</v>
      </c>
      <c r="FY27" s="43">
        <f t="shared" si="57"/>
        <v>5509.1949999999997</v>
      </c>
      <c r="FZ27" s="28">
        <v>5337.143</v>
      </c>
      <c r="GA27" s="29">
        <f>CG27</f>
        <v>5681.2470000000003</v>
      </c>
      <c r="GC27" s="43">
        <f t="shared" si="58"/>
        <v>3583.1655000000001</v>
      </c>
      <c r="GD27" s="28">
        <v>3445.2869999999998</v>
      </c>
      <c r="GE27" s="29">
        <f>F27</f>
        <v>3721.0439999999999</v>
      </c>
      <c r="GG27" s="43">
        <f t="shared" si="59"/>
        <v>9092.3605000000007</v>
      </c>
      <c r="GH27" s="40">
        <f t="shared" si="60"/>
        <v>8782.43</v>
      </c>
      <c r="GI27" s="50">
        <f t="shared" si="61"/>
        <v>9402.2910000000011</v>
      </c>
      <c r="GK27" s="43">
        <f t="shared" si="62"/>
        <v>4738.0504999999994</v>
      </c>
      <c r="GL27" s="28">
        <v>4636.4849999999997</v>
      </c>
      <c r="GM27" s="29">
        <f>G27</f>
        <v>4839.616</v>
      </c>
      <c r="GN27" s="28"/>
      <c r="GO27" s="43">
        <f t="shared" si="63"/>
        <v>6930.7034999999996</v>
      </c>
      <c r="GP27" s="28">
        <v>6743.7219999999998</v>
      </c>
      <c r="GQ27" s="29">
        <f>C27</f>
        <v>7117.6850000000004</v>
      </c>
      <c r="GR27" s="28"/>
      <c r="GS27" s="54">
        <f>ED27/C27</f>
        <v>0.53674474214579604</v>
      </c>
      <c r="GT27" s="44"/>
    </row>
    <row r="28" spans="1:202" x14ac:dyDescent="0.2">
      <c r="A28" s="1"/>
      <c r="B28" s="45" t="s">
        <v>200</v>
      </c>
      <c r="C28" s="27">
        <v>4018.7379999999998</v>
      </c>
      <c r="D28" s="28">
        <v>3954.319</v>
      </c>
      <c r="E28" s="28">
        <v>3167.663</v>
      </c>
      <c r="F28" s="28">
        <v>601.16800000000001</v>
      </c>
      <c r="G28" s="28">
        <v>2888.6759999999999</v>
      </c>
      <c r="H28" s="28">
        <f t="shared" si="0"/>
        <v>4619.9059999999999</v>
      </c>
      <c r="I28" s="29">
        <f t="shared" si="1"/>
        <v>3768.8310000000001</v>
      </c>
      <c r="J28" s="28"/>
      <c r="K28" s="30">
        <v>112.614</v>
      </c>
      <c r="L28" s="31">
        <v>17.635000000000002</v>
      </c>
      <c r="M28" s="31">
        <v>0.75900000000000001</v>
      </c>
      <c r="N28" s="32">
        <f t="shared" si="2"/>
        <v>131.00799999999998</v>
      </c>
      <c r="O28" s="31">
        <v>50.072000000000003</v>
      </c>
      <c r="P28" s="32">
        <f t="shared" si="3"/>
        <v>80.935999999999979</v>
      </c>
      <c r="Q28" s="31">
        <v>11.294</v>
      </c>
      <c r="R28" s="32">
        <f t="shared" si="4"/>
        <v>69.641999999999982</v>
      </c>
      <c r="S28" s="31">
        <v>5.907</v>
      </c>
      <c r="T28" s="31">
        <v>7.7549999999999999</v>
      </c>
      <c r="U28" s="31">
        <v>-6.2</v>
      </c>
      <c r="V28" s="32">
        <f t="shared" si="5"/>
        <v>77.103999999999971</v>
      </c>
      <c r="W28" s="31">
        <v>19.469000000000001</v>
      </c>
      <c r="X28" s="33">
        <f t="shared" si="6"/>
        <v>57.63499999999997</v>
      </c>
      <c r="Y28" s="31"/>
      <c r="Z28" s="34">
        <f t="shared" si="7"/>
        <v>2.8478734264989751E-2</v>
      </c>
      <c r="AA28" s="35">
        <f t="shared" si="8"/>
        <v>4.4596806681504453E-3</v>
      </c>
      <c r="AB28" s="6">
        <f t="shared" si="9"/>
        <v>0.34611184074099682</v>
      </c>
      <c r="AC28" s="6">
        <f t="shared" si="10"/>
        <v>0.36571595515465805</v>
      </c>
      <c r="AD28" s="6">
        <f t="shared" si="11"/>
        <v>0.38220566682950669</v>
      </c>
      <c r="AE28" s="35">
        <f t="shared" si="12"/>
        <v>1.2662610173837772E-2</v>
      </c>
      <c r="AF28" s="35">
        <f t="shared" si="13"/>
        <v>1.4575202455846372E-2</v>
      </c>
      <c r="AG28" s="35">
        <f>X28/EB28</f>
        <v>2.6080129597451478E-2</v>
      </c>
      <c r="AH28" s="35">
        <f>(P28+S28+T28)/EB28</f>
        <v>4.280607442803358E-2</v>
      </c>
      <c r="AI28" s="35">
        <f>R28/EB28</f>
        <v>3.1513357949609029E-2</v>
      </c>
      <c r="AJ28" s="36">
        <f>X28/FU28</f>
        <v>9.0581546573625465E-2</v>
      </c>
      <c r="AK28" s="37"/>
      <c r="AL28" s="38">
        <f t="shared" si="14"/>
        <v>8.0108474524493087E-3</v>
      </c>
      <c r="AM28" s="6">
        <f t="shared" si="15"/>
        <v>1.4542882039363107E-2</v>
      </c>
      <c r="AN28" s="36">
        <f t="shared" si="16"/>
        <v>4.7533396818535543E-2</v>
      </c>
      <c r="AO28" s="31"/>
      <c r="AP28" s="38">
        <f t="shared" si="17"/>
        <v>0.91192655279302115</v>
      </c>
      <c r="AQ28" s="6">
        <f t="shared" si="18"/>
        <v>0.87286605034424514</v>
      </c>
      <c r="AR28" s="6">
        <f t="shared" si="19"/>
        <v>-7.6094286315753851E-2</v>
      </c>
      <c r="AS28" s="6">
        <f t="shared" si="20"/>
        <v>0.17948992942560577</v>
      </c>
      <c r="AT28" s="6">
        <f t="shared" si="21"/>
        <v>0.18078859582286777</v>
      </c>
      <c r="AU28" s="46">
        <v>2.6212999999999997</v>
      </c>
      <c r="AV28" s="47">
        <v>1.4018999999999999</v>
      </c>
      <c r="AW28" s="31"/>
      <c r="AX28" s="38">
        <f>FW28/C28</f>
        <v>0.16661872458468305</v>
      </c>
      <c r="AY28" s="6">
        <v>0.14660000000000001</v>
      </c>
      <c r="AZ28" s="6">
        <f t="shared" si="22"/>
        <v>0.2636</v>
      </c>
      <c r="BA28" s="6">
        <f t="shared" si="23"/>
        <v>0.2636</v>
      </c>
      <c r="BB28" s="36">
        <f t="shared" si="24"/>
        <v>0.2636</v>
      </c>
      <c r="BC28" s="6"/>
      <c r="BD28" s="38">
        <f t="shared" si="25"/>
        <v>0.2517080952268968</v>
      </c>
      <c r="BE28" s="6">
        <f t="shared" si="26"/>
        <v>0.25351496053116351</v>
      </c>
      <c r="BF28" s="36">
        <f t="shared" si="27"/>
        <v>0.25594972132728167</v>
      </c>
      <c r="BG28" s="6"/>
      <c r="BH28" s="38"/>
      <c r="BI28" s="36"/>
      <c r="BJ28" s="38"/>
      <c r="BK28" s="36"/>
      <c r="BL28" s="39"/>
      <c r="BM28" s="6"/>
      <c r="BN28" s="38"/>
      <c r="BO28" s="36"/>
      <c r="BP28" s="6"/>
      <c r="BQ28" s="38"/>
      <c r="BR28" s="36"/>
      <c r="BS28" s="6"/>
      <c r="BT28" s="38"/>
      <c r="BU28" s="36"/>
      <c r="BV28" s="31"/>
      <c r="BW28" s="34">
        <f>Q28/FY28</f>
        <v>3.5796285097411283E-3</v>
      </c>
      <c r="BX28" s="6">
        <f t="shared" si="28"/>
        <v>0.11938941626672872</v>
      </c>
      <c r="BY28" s="35">
        <f>FG28/E28</f>
        <v>2.351228650269931E-2</v>
      </c>
      <c r="BZ28" s="6">
        <f t="shared" si="29"/>
        <v>0.10514672456778865</v>
      </c>
      <c r="CA28" s="6">
        <f t="shared" si="30"/>
        <v>0.69259514032900593</v>
      </c>
      <c r="CB28" s="36">
        <f t="shared" si="31"/>
        <v>0.74162943363605316</v>
      </c>
      <c r="CC28" s="31"/>
      <c r="CD28" s="30">
        <v>74.224000000000004</v>
      </c>
      <c r="CE28" s="31">
        <v>78.959999999999994</v>
      </c>
      <c r="CF28" s="32">
        <f t="shared" si="32"/>
        <v>153.184</v>
      </c>
      <c r="CG28" s="28">
        <v>3167.663</v>
      </c>
      <c r="CH28" s="31">
        <v>30.446999999999999</v>
      </c>
      <c r="CI28" s="31">
        <v>8.2899999999999991</v>
      </c>
      <c r="CJ28" s="32">
        <f t="shared" si="33"/>
        <v>3128.9259999999999</v>
      </c>
      <c r="CK28" s="31">
        <v>565.72199999999998</v>
      </c>
      <c r="CL28" s="31">
        <v>145.529</v>
      </c>
      <c r="CM28" s="32">
        <f t="shared" si="34"/>
        <v>711.25099999999998</v>
      </c>
      <c r="CN28" s="31">
        <v>0</v>
      </c>
      <c r="CO28" s="31">
        <v>0</v>
      </c>
      <c r="CP28" s="31">
        <v>17.460999999999999</v>
      </c>
      <c r="CQ28" s="31">
        <v>7.9159999999997268</v>
      </c>
      <c r="CR28" s="32">
        <f t="shared" si="35"/>
        <v>4018.7379999999994</v>
      </c>
      <c r="CS28" s="31">
        <v>0</v>
      </c>
      <c r="CT28" s="28">
        <v>2888.6759999999999</v>
      </c>
      <c r="CU28" s="32">
        <f t="shared" si="36"/>
        <v>2888.6759999999999</v>
      </c>
      <c r="CV28" s="31">
        <v>420.73899999999998</v>
      </c>
      <c r="CW28" s="31">
        <v>39.725999999999885</v>
      </c>
      <c r="CX28" s="32">
        <f t="shared" si="37"/>
        <v>460.46499999999986</v>
      </c>
      <c r="CY28" s="31">
        <v>0</v>
      </c>
      <c r="CZ28" s="31">
        <v>669.59699999999998</v>
      </c>
      <c r="DA28" s="48">
        <f t="shared" si="38"/>
        <v>4018.7379999999994</v>
      </c>
      <c r="DB28" s="31"/>
      <c r="DC28" s="49">
        <v>726.54199999999992</v>
      </c>
      <c r="DD28" s="31"/>
      <c r="DE28" s="27">
        <v>15</v>
      </c>
      <c r="DF28" s="28">
        <v>140</v>
      </c>
      <c r="DG28" s="28">
        <v>155</v>
      </c>
      <c r="DH28" s="28">
        <v>60</v>
      </c>
      <c r="DI28" s="28">
        <v>50</v>
      </c>
      <c r="DJ28" s="28">
        <v>0</v>
      </c>
      <c r="DK28" s="29">
        <f t="shared" si="39"/>
        <v>420</v>
      </c>
      <c r="DL28" s="39">
        <f t="shared" si="40"/>
        <v>0.10451042093313871</v>
      </c>
      <c r="DM28" s="31"/>
      <c r="DN28" s="43" t="s">
        <v>235</v>
      </c>
      <c r="DO28" s="40">
        <v>25</v>
      </c>
      <c r="DP28" s="50">
        <v>2</v>
      </c>
      <c r="DQ28" s="51" t="s">
        <v>172</v>
      </c>
      <c r="DR28" s="41"/>
      <c r="DS28" s="41"/>
      <c r="DT28" s="52" t="s">
        <v>166</v>
      </c>
      <c r="DU28" s="40"/>
      <c r="DV28" s="39" t="s">
        <v>240</v>
      </c>
      <c r="DW28" s="42"/>
      <c r="DX28" s="27">
        <v>595.54673520000006</v>
      </c>
      <c r="DY28" s="28">
        <v>595.54673520000006</v>
      </c>
      <c r="DZ28" s="29">
        <v>595.54673520000006</v>
      </c>
      <c r="EA28" s="28"/>
      <c r="EB28" s="43">
        <f t="shared" si="41"/>
        <v>2209.92</v>
      </c>
      <c r="EC28" s="28">
        <v>2160.558</v>
      </c>
      <c r="ED28" s="29">
        <v>2259.2820000000002</v>
      </c>
      <c r="EE28" s="28"/>
      <c r="EF28" s="27">
        <v>642.20299999999997</v>
      </c>
      <c r="EG28" s="28">
        <v>646.81299999999999</v>
      </c>
      <c r="EH28" s="29">
        <v>653.02499999999998</v>
      </c>
      <c r="EI28" s="53">
        <v>2551.38</v>
      </c>
      <c r="EJ28" s="28"/>
      <c r="EK28" s="27">
        <v>152.05500000000001</v>
      </c>
      <c r="EL28" s="28">
        <v>33.1</v>
      </c>
      <c r="EM28" s="28">
        <v>206.84399999999999</v>
      </c>
      <c r="EN28" s="28">
        <v>60.731999999999999</v>
      </c>
      <c r="EO28" s="28">
        <v>351.346</v>
      </c>
      <c r="EP28" s="28">
        <v>8.3680000000000003</v>
      </c>
      <c r="EQ28" s="28">
        <v>161.3100000000006</v>
      </c>
      <c r="ER28" s="29">
        <v>2193.9079999999999</v>
      </c>
      <c r="ES28" s="29">
        <f t="shared" si="42"/>
        <v>3167.6630000000005</v>
      </c>
      <c r="ET28" s="40"/>
      <c r="EU28" s="38">
        <f t="shared" si="43"/>
        <v>4.8002265392499133E-2</v>
      </c>
      <c r="EV28" s="6">
        <f t="shared" si="44"/>
        <v>1.0449343885381745E-2</v>
      </c>
      <c r="EW28" s="6">
        <f t="shared" si="45"/>
        <v>6.529861288906047E-2</v>
      </c>
      <c r="EX28" s="6">
        <f t="shared" si="46"/>
        <v>1.9172494043716137E-2</v>
      </c>
      <c r="EY28" s="6">
        <f t="shared" si="47"/>
        <v>0.11091647059677748</v>
      </c>
      <c r="EZ28" s="6">
        <f t="shared" si="48"/>
        <v>2.6416951550717357E-3</v>
      </c>
      <c r="FA28" s="6">
        <f t="shared" si="49"/>
        <v>5.0923977708487479E-2</v>
      </c>
      <c r="FB28" s="6">
        <f t="shared" si="50"/>
        <v>0.69259514032900582</v>
      </c>
      <c r="FC28" s="39">
        <f t="shared" si="51"/>
        <v>1</v>
      </c>
      <c r="FD28" s="40"/>
      <c r="FE28" s="30">
        <v>22.481999999999999</v>
      </c>
      <c r="FF28" s="31">
        <v>51.997</v>
      </c>
      <c r="FG28" s="48">
        <f t="shared" si="52"/>
        <v>74.478999999999999</v>
      </c>
      <c r="FI28" s="30">
        <f>CH28</f>
        <v>30.446999999999999</v>
      </c>
      <c r="FJ28" s="31">
        <f>CI28</f>
        <v>8.2899999999999991</v>
      </c>
      <c r="FK28" s="48">
        <f t="shared" si="53"/>
        <v>38.736999999999995</v>
      </c>
      <c r="FM28" s="27">
        <f>FQ28*E28</f>
        <v>2193.9079999999999</v>
      </c>
      <c r="FN28" s="28">
        <f>E28*FR28</f>
        <v>973.75500000000011</v>
      </c>
      <c r="FO28" s="29">
        <f t="shared" si="54"/>
        <v>3167.663</v>
      </c>
      <c r="FQ28" s="38">
        <v>0.69259514032900593</v>
      </c>
      <c r="FR28" s="6">
        <v>0.30740485967099407</v>
      </c>
      <c r="FS28" s="36">
        <f t="shared" si="55"/>
        <v>1</v>
      </c>
      <c r="FT28" s="40"/>
      <c r="FU28" s="43">
        <f t="shared" si="56"/>
        <v>636.27749999999992</v>
      </c>
      <c r="FV28" s="28">
        <v>602.95799999999997</v>
      </c>
      <c r="FW28" s="29">
        <f>CZ28</f>
        <v>669.59699999999998</v>
      </c>
      <c r="FY28" s="43">
        <f t="shared" si="57"/>
        <v>3155.076</v>
      </c>
      <c r="FZ28" s="28">
        <v>3142.489</v>
      </c>
      <c r="GA28" s="29">
        <f>CG28</f>
        <v>3167.663</v>
      </c>
      <c r="GC28" s="43">
        <f t="shared" si="58"/>
        <v>586.74299999999994</v>
      </c>
      <c r="GD28" s="28">
        <v>572.31799999999998</v>
      </c>
      <c r="GE28" s="29">
        <f>F28</f>
        <v>601.16800000000001</v>
      </c>
      <c r="GG28" s="43">
        <f t="shared" si="59"/>
        <v>3741.819</v>
      </c>
      <c r="GH28" s="40">
        <f t="shared" si="60"/>
        <v>3714.8069999999998</v>
      </c>
      <c r="GI28" s="50">
        <f t="shared" si="61"/>
        <v>3768.8310000000001</v>
      </c>
      <c r="GK28" s="43">
        <f t="shared" si="62"/>
        <v>2823.1369999999997</v>
      </c>
      <c r="GL28" s="28">
        <v>2757.598</v>
      </c>
      <c r="GM28" s="29">
        <f>G28</f>
        <v>2888.6759999999999</v>
      </c>
      <c r="GN28" s="28"/>
      <c r="GO28" s="43">
        <f t="shared" si="63"/>
        <v>3954.319</v>
      </c>
      <c r="GP28" s="28">
        <v>3889.9</v>
      </c>
      <c r="GQ28" s="29">
        <f>C28</f>
        <v>4018.7379999999998</v>
      </c>
      <c r="GR28" s="28"/>
      <c r="GS28" s="54">
        <f>ED28/C28</f>
        <v>0.56218693530157982</v>
      </c>
      <c r="GT28" s="44"/>
    </row>
    <row r="29" spans="1:202" x14ac:dyDescent="0.2">
      <c r="A29" s="1"/>
      <c r="B29" s="45" t="s">
        <v>201</v>
      </c>
      <c r="C29" s="27">
        <v>13835.958305620001</v>
      </c>
      <c r="D29" s="28">
        <v>13230.118652810001</v>
      </c>
      <c r="E29" s="28">
        <v>11483.43870642</v>
      </c>
      <c r="F29" s="28">
        <v>3999.63595407</v>
      </c>
      <c r="G29" s="28">
        <v>8993.3384270000006</v>
      </c>
      <c r="H29" s="28">
        <f t="shared" si="0"/>
        <v>17835.594259690002</v>
      </c>
      <c r="I29" s="29">
        <f t="shared" si="1"/>
        <v>15483.07466049</v>
      </c>
      <c r="J29" s="28"/>
      <c r="K29" s="30">
        <v>278.517966</v>
      </c>
      <c r="L29" s="31">
        <v>59.483767999999998</v>
      </c>
      <c r="M29" s="31">
        <v>0.48886800000000002</v>
      </c>
      <c r="N29" s="32">
        <f t="shared" si="2"/>
        <v>338.49060200000002</v>
      </c>
      <c r="O29" s="31">
        <v>145.811104</v>
      </c>
      <c r="P29" s="32">
        <f t="shared" si="3"/>
        <v>192.67949800000002</v>
      </c>
      <c r="Q29" s="31">
        <v>13.108637</v>
      </c>
      <c r="R29" s="32">
        <f t="shared" si="4"/>
        <v>179.57086100000004</v>
      </c>
      <c r="S29" s="31">
        <v>18.070309000000002</v>
      </c>
      <c r="T29" s="31">
        <v>6.8429450000000003</v>
      </c>
      <c r="U29" s="31">
        <v>-19.298999999999999</v>
      </c>
      <c r="V29" s="32">
        <f t="shared" si="5"/>
        <v>185.18511500000002</v>
      </c>
      <c r="W29" s="31">
        <v>43.463926999999998</v>
      </c>
      <c r="X29" s="33">
        <f t="shared" si="6"/>
        <v>141.72118800000004</v>
      </c>
      <c r="Y29" s="31"/>
      <c r="Z29" s="34">
        <f t="shared" si="7"/>
        <v>2.1051811651050037E-2</v>
      </c>
      <c r="AA29" s="35">
        <f t="shared" si="8"/>
        <v>4.4960872658058879E-3</v>
      </c>
      <c r="AB29" s="6">
        <f t="shared" si="9"/>
        <v>0.4012370853874484</v>
      </c>
      <c r="AC29" s="6">
        <f t="shared" si="10"/>
        <v>0.40893743397464</v>
      </c>
      <c r="AD29" s="6">
        <f t="shared" si="11"/>
        <v>0.43076854464632963</v>
      </c>
      <c r="AE29" s="35">
        <f t="shared" si="12"/>
        <v>1.1021148625075299E-2</v>
      </c>
      <c r="AF29" s="35">
        <f t="shared" si="13"/>
        <v>1.0712011866189823E-2</v>
      </c>
      <c r="AG29" s="35">
        <f>X29/EB29</f>
        <v>2.2428999428882431E-2</v>
      </c>
      <c r="AH29" s="35">
        <f>(P29+S29+T29)/EB29</f>
        <v>3.4436542476181865E-2</v>
      </c>
      <c r="AI29" s="35">
        <f>R29/EB29</f>
        <v>2.8419143218111651E-2</v>
      </c>
      <c r="AJ29" s="36">
        <f>X29/FU29</f>
        <v>8.1778721222336551E-2</v>
      </c>
      <c r="AK29" s="37"/>
      <c r="AL29" s="38">
        <f t="shared" si="14"/>
        <v>5.8925061660225542E-2</v>
      </c>
      <c r="AM29" s="6">
        <f t="shared" si="15"/>
        <v>7.136686464265582E-2</v>
      </c>
      <c r="AN29" s="36">
        <f t="shared" si="16"/>
        <v>0.17001979409571399</v>
      </c>
      <c r="AO29" s="31"/>
      <c r="AP29" s="38">
        <f t="shared" si="17"/>
        <v>0.78315726298709909</v>
      </c>
      <c r="AQ29" s="6">
        <f t="shared" si="18"/>
        <v>0.75420285416010102</v>
      </c>
      <c r="AR29" s="6">
        <f t="shared" si="19"/>
        <v>8.4199898067544493E-2</v>
      </c>
      <c r="AS29" s="6">
        <f t="shared" si="20"/>
        <v>0.35128353524025774</v>
      </c>
      <c r="AT29" s="6">
        <f t="shared" si="21"/>
        <v>0.12763638910957714</v>
      </c>
      <c r="AU29" s="46">
        <v>4.8019999999999996</v>
      </c>
      <c r="AV29" s="47">
        <v>1.36</v>
      </c>
      <c r="AW29" s="31"/>
      <c r="AX29" s="38">
        <f>FW29/C29</f>
        <v>0.13132573034004802</v>
      </c>
      <c r="AY29" s="6">
        <v>0.1046</v>
      </c>
      <c r="AZ29" s="6">
        <f t="shared" si="22"/>
        <v>0.21807474945652</v>
      </c>
      <c r="BA29" s="6">
        <f t="shared" si="23"/>
        <v>0.21807474945652</v>
      </c>
      <c r="BB29" s="36">
        <f t="shared" si="24"/>
        <v>0.22824236691191332</v>
      </c>
      <c r="BC29" s="6"/>
      <c r="BD29" s="38">
        <f t="shared" si="25"/>
        <v>0.21045655041128375</v>
      </c>
      <c r="BE29" s="6">
        <f t="shared" si="26"/>
        <v>0.21345875443830079</v>
      </c>
      <c r="BF29" s="36">
        <f t="shared" si="27"/>
        <v>0.22594176625584425</v>
      </c>
      <c r="BG29" s="6"/>
      <c r="BH29" s="38"/>
      <c r="BI29" s="36">
        <v>0.02</v>
      </c>
      <c r="BJ29" s="105">
        <f>BI29*56.25%</f>
        <v>1.125E-2</v>
      </c>
      <c r="BK29" s="57">
        <f>BI29*75%</f>
        <v>1.4999999999999999E-2</v>
      </c>
      <c r="BL29" s="39"/>
      <c r="BM29" s="6"/>
      <c r="BN29" s="38"/>
      <c r="BO29" s="36">
        <f>BD29-(4.5%+2.5%+4.5%+2.5%+BJ29)</f>
        <v>5.9206550411283726E-2</v>
      </c>
      <c r="BP29" s="6"/>
      <c r="BQ29" s="38"/>
      <c r="BR29" s="36">
        <f>BE29-(6%+2.5%+4.5%+2.5%+BK29)</f>
        <v>4.3458754438300801E-2</v>
      </c>
      <c r="BS29" s="6"/>
      <c r="BT29" s="38"/>
      <c r="BU29" s="36">
        <f>BF29-(8%+2.5%+3.5%+2.5%+BI29)</f>
        <v>4.0941766255844253E-2</v>
      </c>
      <c r="BV29" s="31"/>
      <c r="BW29" s="34">
        <f>Q29/FY29</f>
        <v>1.1741950987225963E-3</v>
      </c>
      <c r="BX29" s="6">
        <f t="shared" si="28"/>
        <v>6.0243904631529267E-2</v>
      </c>
      <c r="BY29" s="35">
        <f>FG29/E29</f>
        <v>1.8557282055318695E-2</v>
      </c>
      <c r="BZ29" s="6">
        <f t="shared" si="29"/>
        <v>0.11530493465252205</v>
      </c>
      <c r="CA29" s="6">
        <f t="shared" si="30"/>
        <v>0.74949181791585318</v>
      </c>
      <c r="CB29" s="36">
        <f t="shared" si="31"/>
        <v>0.81420386987083349</v>
      </c>
      <c r="CC29" s="31"/>
      <c r="CD29" s="30">
        <v>11.513673000000001</v>
      </c>
      <c r="CE29" s="31">
        <v>246.56400400000001</v>
      </c>
      <c r="CF29" s="32">
        <f t="shared" si="32"/>
        <v>258.07767699999999</v>
      </c>
      <c r="CG29" s="28">
        <v>11483.43870642</v>
      </c>
      <c r="CH29" s="31">
        <v>17.609470999999999</v>
      </c>
      <c r="CI29" s="31">
        <v>13.528369</v>
      </c>
      <c r="CJ29" s="32">
        <f t="shared" si="33"/>
        <v>11452.300866420001</v>
      </c>
      <c r="CK29" s="31">
        <v>1492.8539860000001</v>
      </c>
      <c r="CL29" s="31">
        <v>531.94809500000008</v>
      </c>
      <c r="CM29" s="32">
        <f t="shared" si="34"/>
        <v>2024.8020810000003</v>
      </c>
      <c r="CN29" s="31">
        <v>4.939997</v>
      </c>
      <c r="CO29" s="31">
        <v>0</v>
      </c>
      <c r="CP29" s="31">
        <v>85.703539000000006</v>
      </c>
      <c r="CQ29" s="31">
        <v>10.134145200000631</v>
      </c>
      <c r="CR29" s="32">
        <f t="shared" si="35"/>
        <v>13835.958305620001</v>
      </c>
      <c r="CS29" s="31">
        <v>0</v>
      </c>
      <c r="CT29" s="28">
        <v>8993.3384270000006</v>
      </c>
      <c r="CU29" s="32">
        <f t="shared" si="36"/>
        <v>8993.3384270000006</v>
      </c>
      <c r="CV29" s="31">
        <v>2860.52637</v>
      </c>
      <c r="CW29" s="31">
        <v>94.64451218000022</v>
      </c>
      <c r="CX29" s="32">
        <f t="shared" si="37"/>
        <v>2955.1708821800003</v>
      </c>
      <c r="CY29" s="31">
        <v>70.431667000000004</v>
      </c>
      <c r="CZ29" s="31">
        <v>1817.0173294399999</v>
      </c>
      <c r="DA29" s="48">
        <f t="shared" si="38"/>
        <v>13835.958305620001</v>
      </c>
      <c r="DB29" s="31"/>
      <c r="DC29" s="49">
        <v>1765.9717580000001</v>
      </c>
      <c r="DD29" s="31"/>
      <c r="DE29" s="27">
        <v>720</v>
      </c>
      <c r="DF29" s="28">
        <v>650</v>
      </c>
      <c r="DG29" s="28">
        <v>940</v>
      </c>
      <c r="DH29" s="28">
        <v>200</v>
      </c>
      <c r="DI29" s="28">
        <v>420</v>
      </c>
      <c r="DJ29" s="28">
        <v>0</v>
      </c>
      <c r="DK29" s="29">
        <f t="shared" si="39"/>
        <v>2930</v>
      </c>
      <c r="DL29" s="39">
        <f t="shared" si="40"/>
        <v>0.21176704462963503</v>
      </c>
      <c r="DM29" s="31"/>
      <c r="DN29" s="43" t="s">
        <v>239</v>
      </c>
      <c r="DO29" s="40">
        <v>70.8</v>
      </c>
      <c r="DP29" s="50">
        <v>7</v>
      </c>
      <c r="DQ29" s="51" t="s">
        <v>172</v>
      </c>
      <c r="DR29" s="41" t="s">
        <v>168</v>
      </c>
      <c r="DS29" s="41" t="s">
        <v>169</v>
      </c>
      <c r="DT29" s="52" t="s">
        <v>166</v>
      </c>
      <c r="DU29" s="40"/>
      <c r="DV29" s="39" t="s">
        <v>240</v>
      </c>
      <c r="DW29" s="42"/>
      <c r="DX29" s="27">
        <v>1445.1072214153</v>
      </c>
      <c r="DY29" s="28">
        <v>1445.1072214153</v>
      </c>
      <c r="DZ29" s="29">
        <v>1512.48456540398</v>
      </c>
      <c r="EA29" s="28"/>
      <c r="EB29" s="43">
        <f t="shared" si="41"/>
        <v>6318.658505002315</v>
      </c>
      <c r="EC29" s="28">
        <v>6010.6570000000002</v>
      </c>
      <c r="ED29" s="29">
        <v>6626.6600100046298</v>
      </c>
      <c r="EE29" s="28"/>
      <c r="EF29" s="27">
        <v>1745.6822385999999</v>
      </c>
      <c r="EG29" s="28">
        <v>1770.5847386</v>
      </c>
      <c r="EH29" s="29">
        <v>1874.12806843</v>
      </c>
      <c r="EI29" s="53">
        <v>8294.7393900950501</v>
      </c>
      <c r="EJ29" s="28"/>
      <c r="EK29" s="27">
        <v>851.601</v>
      </c>
      <c r="EL29" s="28">
        <v>91.087999999999994</v>
      </c>
      <c r="EM29" s="28">
        <v>460.94</v>
      </c>
      <c r="EN29" s="28">
        <v>71.188000000000002</v>
      </c>
      <c r="EO29" s="28">
        <v>780.40599999999995</v>
      </c>
      <c r="EP29" s="28">
        <v>65.998000000000005</v>
      </c>
      <c r="EQ29" s="28">
        <v>555.47435442000096</v>
      </c>
      <c r="ER29" s="29">
        <v>8606.7433519999995</v>
      </c>
      <c r="ES29" s="29">
        <f t="shared" si="42"/>
        <v>11483.43870642</v>
      </c>
      <c r="ET29" s="40"/>
      <c r="EU29" s="38">
        <f t="shared" si="43"/>
        <v>7.4159058255250571E-2</v>
      </c>
      <c r="EV29" s="6">
        <f t="shared" si="44"/>
        <v>7.9321187954855179E-3</v>
      </c>
      <c r="EW29" s="6">
        <f t="shared" si="45"/>
        <v>4.0139544589749422E-2</v>
      </c>
      <c r="EX29" s="6">
        <f t="shared" si="46"/>
        <v>6.1991883981756448E-3</v>
      </c>
      <c r="EY29" s="6">
        <f t="shared" si="47"/>
        <v>6.7959260283568329E-2</v>
      </c>
      <c r="EZ29" s="6">
        <f t="shared" si="48"/>
        <v>5.7472331840028694E-3</v>
      </c>
      <c r="FA29" s="6">
        <f t="shared" si="49"/>
        <v>4.8371778577914484E-2</v>
      </c>
      <c r="FB29" s="6">
        <f t="shared" si="50"/>
        <v>0.74949181791585318</v>
      </c>
      <c r="FC29" s="39">
        <f t="shared" si="51"/>
        <v>1</v>
      </c>
      <c r="FD29" s="40"/>
      <c r="FE29" s="30">
        <v>46.813220080000001</v>
      </c>
      <c r="FF29" s="31">
        <v>166.28819096000001</v>
      </c>
      <c r="FG29" s="48">
        <f t="shared" si="52"/>
        <v>213.10141104000002</v>
      </c>
      <c r="FI29" s="30">
        <f>CH29</f>
        <v>17.609470999999999</v>
      </c>
      <c r="FJ29" s="31">
        <f>CI29</f>
        <v>13.528369</v>
      </c>
      <c r="FK29" s="48">
        <f t="shared" si="53"/>
        <v>31.137839999999997</v>
      </c>
      <c r="FM29" s="27">
        <f>FQ29*E29</f>
        <v>8606.7433519999995</v>
      </c>
      <c r="FN29" s="28">
        <f>E29*FR29</f>
        <v>2876.695354420001</v>
      </c>
      <c r="FO29" s="29">
        <f t="shared" si="54"/>
        <v>11483.43870642</v>
      </c>
      <c r="FQ29" s="38">
        <v>0.74949181791585318</v>
      </c>
      <c r="FR29" s="6">
        <v>0.25050818208414682</v>
      </c>
      <c r="FS29" s="36">
        <f t="shared" si="55"/>
        <v>1</v>
      </c>
      <c r="FT29" s="40"/>
      <c r="FU29" s="43">
        <f t="shared" si="56"/>
        <v>1732.98366472</v>
      </c>
      <c r="FV29" s="28">
        <v>1648.95</v>
      </c>
      <c r="FW29" s="29">
        <f>CZ29</f>
        <v>1817.0173294399999</v>
      </c>
      <c r="FY29" s="43">
        <f t="shared" si="57"/>
        <v>11163.934353209999</v>
      </c>
      <c r="FZ29" s="28">
        <v>10844.43</v>
      </c>
      <c r="GA29" s="29">
        <f>CG29</f>
        <v>11483.43870642</v>
      </c>
      <c r="GC29" s="43">
        <f t="shared" si="58"/>
        <v>3803.4539770350002</v>
      </c>
      <c r="GD29" s="28">
        <v>3607.2719999999999</v>
      </c>
      <c r="GE29" s="29">
        <f>F29</f>
        <v>3999.63595407</v>
      </c>
      <c r="GG29" s="43">
        <f t="shared" si="59"/>
        <v>14967.388330245001</v>
      </c>
      <c r="GH29" s="40">
        <f t="shared" si="60"/>
        <v>14451.702000000001</v>
      </c>
      <c r="GI29" s="50">
        <f t="shared" si="61"/>
        <v>15483.07466049</v>
      </c>
      <c r="GK29" s="43">
        <f t="shared" si="62"/>
        <v>8339.9112134999996</v>
      </c>
      <c r="GL29" s="28">
        <v>7686.4840000000004</v>
      </c>
      <c r="GM29" s="29">
        <f>G29</f>
        <v>8993.3384270000006</v>
      </c>
      <c r="GN29" s="28"/>
      <c r="GO29" s="43">
        <f t="shared" si="63"/>
        <v>13230.118652810001</v>
      </c>
      <c r="GP29" s="28">
        <v>12624.279</v>
      </c>
      <c r="GQ29" s="29">
        <f>C29</f>
        <v>13835.958305620001</v>
      </c>
      <c r="GR29" s="28"/>
      <c r="GS29" s="54">
        <f>ED29/C29</f>
        <v>0.47894478023347031</v>
      </c>
      <c r="GT29" s="44"/>
    </row>
    <row r="30" spans="1:202" x14ac:dyDescent="0.2">
      <c r="A30" s="1"/>
      <c r="B30" s="45" t="s">
        <v>183</v>
      </c>
      <c r="C30" s="27">
        <v>4393.4030000000002</v>
      </c>
      <c r="D30" s="28">
        <v>4411.4070000000002</v>
      </c>
      <c r="E30" s="28">
        <v>3310.069</v>
      </c>
      <c r="F30" s="28">
        <v>344.4</v>
      </c>
      <c r="G30" s="28">
        <v>3110.107</v>
      </c>
      <c r="H30" s="28">
        <f t="shared" si="0"/>
        <v>4737.8029999999999</v>
      </c>
      <c r="I30" s="29">
        <f t="shared" si="1"/>
        <v>3654.4690000000001</v>
      </c>
      <c r="J30" s="28"/>
      <c r="K30" s="30">
        <v>126.19399999999999</v>
      </c>
      <c r="L30" s="31">
        <v>2.1219999999999999</v>
      </c>
      <c r="M30" s="31">
        <v>0.32300000000000001</v>
      </c>
      <c r="N30" s="32">
        <f t="shared" si="2"/>
        <v>128.63899999999998</v>
      </c>
      <c r="O30" s="31">
        <v>50.512000000000008</v>
      </c>
      <c r="P30" s="32">
        <f t="shared" si="3"/>
        <v>78.126999999999981</v>
      </c>
      <c r="Q30" s="31">
        <v>5.0229999999999997</v>
      </c>
      <c r="R30" s="32">
        <f t="shared" si="4"/>
        <v>73.103999999999985</v>
      </c>
      <c r="S30" s="31">
        <v>4.056</v>
      </c>
      <c r="T30" s="31">
        <v>-0.69200000000000017</v>
      </c>
      <c r="U30" s="31">
        <v>-7.1</v>
      </c>
      <c r="V30" s="32">
        <f t="shared" si="5"/>
        <v>69.367999999999995</v>
      </c>
      <c r="W30" s="31">
        <v>16.322499999999998</v>
      </c>
      <c r="X30" s="33">
        <f t="shared" si="6"/>
        <v>53.045499999999997</v>
      </c>
      <c r="Y30" s="31"/>
      <c r="Z30" s="34">
        <f t="shared" si="7"/>
        <v>2.8606292731548005E-2</v>
      </c>
      <c r="AA30" s="35">
        <f t="shared" si="8"/>
        <v>4.8102566822784653E-4</v>
      </c>
      <c r="AB30" s="6">
        <f t="shared" si="9"/>
        <v>0.3826579698946237</v>
      </c>
      <c r="AC30" s="6">
        <f t="shared" si="10"/>
        <v>0.38066242134217576</v>
      </c>
      <c r="AD30" s="6">
        <f t="shared" si="11"/>
        <v>0.3926647439734452</v>
      </c>
      <c r="AE30" s="35">
        <f t="shared" si="12"/>
        <v>1.1450315058211587E-2</v>
      </c>
      <c r="AF30" s="35">
        <f t="shared" si="13"/>
        <v>1.2024621622987857E-2</v>
      </c>
      <c r="AG30" s="35">
        <f>X30/EB30</f>
        <v>2.5968586848793457E-2</v>
      </c>
      <c r="AH30" s="35">
        <f>(P30+S30+T30)/EB30</f>
        <v>3.9894168419470591E-2</v>
      </c>
      <c r="AI30" s="35">
        <f>R30/EB30</f>
        <v>3.5788286904529065E-2</v>
      </c>
      <c r="AJ30" s="36">
        <f>X30/FU30</f>
        <v>0.10604603648053225</v>
      </c>
      <c r="AK30" s="37"/>
      <c r="AL30" s="38">
        <f t="shared" si="14"/>
        <v>3.0803567813938528E-2</v>
      </c>
      <c r="AM30" s="6">
        <f t="shared" si="15"/>
        <v>1.2914527249419687E-2</v>
      </c>
      <c r="AN30" s="36">
        <f t="shared" si="16"/>
        <v>-4.5938475885467518E-2</v>
      </c>
      <c r="AO30" s="31"/>
      <c r="AP30" s="38">
        <f t="shared" si="17"/>
        <v>0.93958977894418516</v>
      </c>
      <c r="AQ30" s="6">
        <f t="shared" si="18"/>
        <v>0.81391868211471308</v>
      </c>
      <c r="AR30" s="6">
        <f t="shared" si="19"/>
        <v>-6.2972487563740423E-2</v>
      </c>
      <c r="AS30" s="6">
        <f t="shared" si="20"/>
        <v>0.18157838013039096</v>
      </c>
      <c r="AT30" s="6">
        <f t="shared" si="21"/>
        <v>0.22481627926689174</v>
      </c>
      <c r="AU30" s="46">
        <v>2.6581000000000001</v>
      </c>
      <c r="AV30" s="47">
        <v>1.4720905406425751</v>
      </c>
      <c r="AW30" s="31"/>
      <c r="AX30" s="38">
        <f>FW30/C30</f>
        <v>0.12014946045241012</v>
      </c>
      <c r="AY30" s="6">
        <v>0.1164</v>
      </c>
      <c r="AZ30" s="6">
        <f t="shared" si="22"/>
        <v>0.22209816576941818</v>
      </c>
      <c r="BA30" s="6">
        <f t="shared" si="23"/>
        <v>0.24040157683886362</v>
      </c>
      <c r="BB30" s="36">
        <f t="shared" si="24"/>
        <v>0.26511118178261495</v>
      </c>
      <c r="BC30" s="6"/>
      <c r="BD30" s="38">
        <f t="shared" si="25"/>
        <v>0.21595427153357569</v>
      </c>
      <c r="BE30" s="6">
        <f t="shared" si="26"/>
        <v>0.23409064065332627</v>
      </c>
      <c r="BF30" s="36">
        <f t="shared" si="27"/>
        <v>0.25478807626623157</v>
      </c>
      <c r="BG30" s="6"/>
      <c r="BH30" s="38"/>
      <c r="BI30" s="36">
        <v>2.8000000000000001E-2</v>
      </c>
      <c r="BJ30" s="38">
        <f>BI30*56.25%</f>
        <v>1.575E-2</v>
      </c>
      <c r="BK30" s="36">
        <f>BI30*75%</f>
        <v>2.1000000000000001E-2</v>
      </c>
      <c r="BL30" s="39">
        <v>0.01</v>
      </c>
      <c r="BM30" s="6"/>
      <c r="BN30" s="38"/>
      <c r="BO30" s="36">
        <f>BD30-(4.5%+2.5%+4.5%+2.5%+BJ30)</f>
        <v>6.0204271533575687E-2</v>
      </c>
      <c r="BP30" s="6"/>
      <c r="BQ30" s="38"/>
      <c r="BR30" s="36">
        <f>BE30-(6%+2.5%+4.5%+2.5%+BK30)</f>
        <v>5.8090640653326281E-2</v>
      </c>
      <c r="BS30" s="6"/>
      <c r="BT30" s="38"/>
      <c r="BU30" s="36">
        <f>BF30-(8%+2.5%+3.5%+2.5%+BI30)</f>
        <v>6.1788076266231562E-2</v>
      </c>
      <c r="BV30" s="31"/>
      <c r="BW30" s="34">
        <f>Q30/FY30</f>
        <v>1.540508582515887E-3</v>
      </c>
      <c r="BX30" s="6">
        <f t="shared" si="28"/>
        <v>6.1638708569044444E-2</v>
      </c>
      <c r="BY30" s="35">
        <f>FG30/E30</f>
        <v>2.6344465931072737E-2</v>
      </c>
      <c r="BZ30" s="6">
        <f t="shared" si="29"/>
        <v>0.16041928813733933</v>
      </c>
      <c r="CA30" s="6">
        <f t="shared" si="30"/>
        <v>0.7786662453260037</v>
      </c>
      <c r="CB30" s="36">
        <f t="shared" si="31"/>
        <v>0.79952491045894758</v>
      </c>
      <c r="CC30" s="31"/>
      <c r="CD30" s="30">
        <v>75.008396339999905</v>
      </c>
      <c r="CE30" s="31">
        <v>420.87667800000003</v>
      </c>
      <c r="CF30" s="32">
        <f t="shared" si="32"/>
        <v>495.88507433999996</v>
      </c>
      <c r="CG30" s="28">
        <v>3310.069</v>
      </c>
      <c r="CH30" s="31">
        <v>3.9449999999999998</v>
      </c>
      <c r="CI30" s="31">
        <v>11.778</v>
      </c>
      <c r="CJ30" s="32">
        <f t="shared" si="33"/>
        <v>3294.346</v>
      </c>
      <c r="CK30" s="31">
        <v>491.82344144000007</v>
      </c>
      <c r="CL30" s="31">
        <v>88.716344410000005</v>
      </c>
      <c r="CM30" s="32">
        <f t="shared" si="34"/>
        <v>580.53978585000004</v>
      </c>
      <c r="CN30" s="31">
        <v>0</v>
      </c>
      <c r="CO30" s="31">
        <v>0</v>
      </c>
      <c r="CP30" s="31">
        <v>21.992818639999999</v>
      </c>
      <c r="CQ30" s="31">
        <v>0.63932117000035404</v>
      </c>
      <c r="CR30" s="32">
        <f t="shared" si="35"/>
        <v>4393.4030000000002</v>
      </c>
      <c r="CS30" s="31">
        <v>101.101</v>
      </c>
      <c r="CT30" s="28">
        <v>3110.107</v>
      </c>
      <c r="CU30" s="32">
        <f t="shared" si="36"/>
        <v>3211.2080000000001</v>
      </c>
      <c r="CV30" s="31">
        <v>524.44600000000003</v>
      </c>
      <c r="CW30" s="31">
        <v>44.386000000000195</v>
      </c>
      <c r="CX30" s="32">
        <f t="shared" si="37"/>
        <v>568.83200000000022</v>
      </c>
      <c r="CY30" s="31">
        <v>85.49799999999999</v>
      </c>
      <c r="CZ30" s="31">
        <v>527.86500000000001</v>
      </c>
      <c r="DA30" s="48">
        <f t="shared" si="38"/>
        <v>4393.4030000000002</v>
      </c>
      <c r="DB30" s="31"/>
      <c r="DC30" s="49">
        <v>987.70851577999997</v>
      </c>
      <c r="DD30" s="31"/>
      <c r="DE30" s="27">
        <v>120</v>
      </c>
      <c r="DF30" s="28">
        <v>205</v>
      </c>
      <c r="DG30" s="28">
        <v>220</v>
      </c>
      <c r="DH30" s="28">
        <v>115</v>
      </c>
      <c r="DI30" s="28">
        <v>50</v>
      </c>
      <c r="DJ30" s="28">
        <v>0</v>
      </c>
      <c r="DK30" s="29">
        <f t="shared" si="39"/>
        <v>710</v>
      </c>
      <c r="DL30" s="39">
        <f t="shared" si="40"/>
        <v>0.16160593508039212</v>
      </c>
      <c r="DM30" s="31"/>
      <c r="DN30" s="43" t="s">
        <v>237</v>
      </c>
      <c r="DO30" s="40">
        <v>20</v>
      </c>
      <c r="DP30" s="50">
        <v>1</v>
      </c>
      <c r="DQ30" s="51" t="s">
        <v>172</v>
      </c>
      <c r="DR30" s="41"/>
      <c r="DS30" s="41"/>
      <c r="DT30" s="52" t="s">
        <v>166</v>
      </c>
      <c r="DU30" s="40"/>
      <c r="DV30" s="39" t="s">
        <v>240</v>
      </c>
      <c r="DW30" s="42"/>
      <c r="DX30" s="27">
        <v>485.37</v>
      </c>
      <c r="DY30" s="28">
        <v>525.37</v>
      </c>
      <c r="DZ30" s="29">
        <v>579.37</v>
      </c>
      <c r="EA30" s="28"/>
      <c r="EB30" s="43">
        <f t="shared" si="41"/>
        <v>2042.6795000000002</v>
      </c>
      <c r="EC30" s="28">
        <v>1899.9739999999999</v>
      </c>
      <c r="ED30" s="29">
        <v>2185.3850000000002</v>
      </c>
      <c r="EE30" s="28"/>
      <c r="EF30" s="27">
        <v>513.774</v>
      </c>
      <c r="EG30" s="28">
        <v>556.92200000000003</v>
      </c>
      <c r="EH30" s="29">
        <v>606.16300000000001</v>
      </c>
      <c r="EI30" s="53">
        <v>2379.087</v>
      </c>
      <c r="EJ30" s="28"/>
      <c r="EK30" s="27">
        <v>0</v>
      </c>
      <c r="EL30" s="28">
        <v>4.58229971</v>
      </c>
      <c r="EM30" s="28">
        <v>269.827</v>
      </c>
      <c r="EN30" s="28">
        <v>8.984</v>
      </c>
      <c r="EO30" s="28">
        <v>339.751124</v>
      </c>
      <c r="EP30" s="28">
        <v>0</v>
      </c>
      <c r="EQ30" s="28">
        <v>109.4855762900002</v>
      </c>
      <c r="ER30" s="29">
        <v>2577.4389999999999</v>
      </c>
      <c r="ES30" s="29">
        <f t="shared" si="42"/>
        <v>3310.069</v>
      </c>
      <c r="ET30" s="40"/>
      <c r="EU30" s="38">
        <f t="shared" si="43"/>
        <v>0</v>
      </c>
      <c r="EV30" s="6">
        <f t="shared" si="44"/>
        <v>1.3843517189520824E-3</v>
      </c>
      <c r="EW30" s="6">
        <f t="shared" si="45"/>
        <v>8.1517031820182606E-2</v>
      </c>
      <c r="EX30" s="6">
        <f t="shared" si="46"/>
        <v>2.7141428169624258E-3</v>
      </c>
      <c r="EY30" s="6">
        <f t="shared" si="47"/>
        <v>0.10264170444785291</v>
      </c>
      <c r="EZ30" s="6">
        <f t="shared" si="48"/>
        <v>0</v>
      </c>
      <c r="FA30" s="6">
        <f t="shared" si="49"/>
        <v>3.3076523870046275E-2</v>
      </c>
      <c r="FB30" s="6">
        <f t="shared" si="50"/>
        <v>0.7786662453260037</v>
      </c>
      <c r="FC30" s="39">
        <f t="shared" si="51"/>
        <v>1</v>
      </c>
      <c r="FD30" s="40"/>
      <c r="FE30" s="30">
        <v>42.932000000000002</v>
      </c>
      <c r="FF30" s="31">
        <v>44.27</v>
      </c>
      <c r="FG30" s="48">
        <f t="shared" si="52"/>
        <v>87.201999999999998</v>
      </c>
      <c r="FI30" s="30">
        <f>CH30</f>
        <v>3.9449999999999998</v>
      </c>
      <c r="FJ30" s="31">
        <f>CI30</f>
        <v>11.778</v>
      </c>
      <c r="FK30" s="48">
        <f t="shared" si="53"/>
        <v>15.723000000000001</v>
      </c>
      <c r="FM30" s="27">
        <f>FQ30*E30</f>
        <v>2577.4389999999999</v>
      </c>
      <c r="FN30" s="28">
        <f>E30*FR30</f>
        <v>732.63000000000022</v>
      </c>
      <c r="FO30" s="29">
        <f t="shared" si="54"/>
        <v>3310.069</v>
      </c>
      <c r="FQ30" s="38">
        <v>0.7786662453260037</v>
      </c>
      <c r="FR30" s="6">
        <v>0.2213337546739963</v>
      </c>
      <c r="FS30" s="36">
        <f t="shared" si="55"/>
        <v>1</v>
      </c>
      <c r="FT30" s="40"/>
      <c r="FU30" s="43">
        <f t="shared" si="56"/>
        <v>500.21199999999999</v>
      </c>
      <c r="FV30" s="28">
        <v>472.55900000000003</v>
      </c>
      <c r="FW30" s="29">
        <f>CZ30</f>
        <v>527.86500000000001</v>
      </c>
      <c r="FY30" s="43">
        <f t="shared" si="57"/>
        <v>3260.6115</v>
      </c>
      <c r="FZ30" s="28">
        <v>3211.154</v>
      </c>
      <c r="GA30" s="29">
        <f>CG30</f>
        <v>3310.069</v>
      </c>
      <c r="GC30" s="43">
        <f t="shared" si="58"/>
        <v>370.56049999999999</v>
      </c>
      <c r="GD30" s="28">
        <v>396.721</v>
      </c>
      <c r="GE30" s="29">
        <f>F30</f>
        <v>344.4</v>
      </c>
      <c r="GG30" s="43">
        <f t="shared" si="59"/>
        <v>3631.172</v>
      </c>
      <c r="GH30" s="40">
        <f t="shared" si="60"/>
        <v>3607.875</v>
      </c>
      <c r="GI30" s="50">
        <f t="shared" si="61"/>
        <v>3654.4690000000001</v>
      </c>
      <c r="GK30" s="43">
        <f t="shared" si="62"/>
        <v>3184.9835000000003</v>
      </c>
      <c r="GL30" s="28">
        <v>3259.86</v>
      </c>
      <c r="GM30" s="29">
        <f>G30</f>
        <v>3110.107</v>
      </c>
      <c r="GN30" s="28"/>
      <c r="GO30" s="43">
        <f t="shared" si="63"/>
        <v>4411.4070000000002</v>
      </c>
      <c r="GP30" s="28">
        <v>4429.4110000000001</v>
      </c>
      <c r="GQ30" s="29">
        <f>C30</f>
        <v>4393.4030000000002</v>
      </c>
      <c r="GR30" s="28"/>
      <c r="GS30" s="54">
        <f>ED30/C30</f>
        <v>0.49742420624741235</v>
      </c>
      <c r="GT30" s="44"/>
    </row>
    <row r="31" spans="1:202" x14ac:dyDescent="0.2">
      <c r="A31" s="1"/>
      <c r="B31" s="45" t="s">
        <v>202</v>
      </c>
      <c r="C31" s="27">
        <v>2668.2185425999996</v>
      </c>
      <c r="D31" s="28">
        <v>2615.3597712999999</v>
      </c>
      <c r="E31" s="28">
        <v>2211.10851447</v>
      </c>
      <c r="F31" s="28">
        <v>517.80327834000002</v>
      </c>
      <c r="G31" s="28">
        <v>1871.7873580099997</v>
      </c>
      <c r="H31" s="28">
        <f t="shared" si="0"/>
        <v>3186.0218209399995</v>
      </c>
      <c r="I31" s="29">
        <f t="shared" si="1"/>
        <v>2728.91179281</v>
      </c>
      <c r="J31" s="28"/>
      <c r="K31" s="30">
        <v>57.123924110000004</v>
      </c>
      <c r="L31" s="31">
        <v>11.505510380000002</v>
      </c>
      <c r="M31" s="31">
        <v>0</v>
      </c>
      <c r="N31" s="32">
        <f t="shared" si="2"/>
        <v>68.629434490000008</v>
      </c>
      <c r="O31" s="31">
        <v>30.238</v>
      </c>
      <c r="P31" s="32">
        <f t="shared" si="3"/>
        <v>38.391434490000009</v>
      </c>
      <c r="Q31" s="31">
        <v>1.1080000000000001</v>
      </c>
      <c r="R31" s="32">
        <f t="shared" si="4"/>
        <v>37.283434490000012</v>
      </c>
      <c r="S31" s="31">
        <v>4.5946814400000004</v>
      </c>
      <c r="T31" s="31">
        <v>0.62290381000000006</v>
      </c>
      <c r="U31" s="31">
        <v>-11</v>
      </c>
      <c r="V31" s="32">
        <f t="shared" si="5"/>
        <v>31.501019740000011</v>
      </c>
      <c r="W31" s="31">
        <v>6.9240000000000004</v>
      </c>
      <c r="X31" s="33">
        <f t="shared" si="6"/>
        <v>24.577019740000011</v>
      </c>
      <c r="Y31" s="31"/>
      <c r="Z31" s="34">
        <f t="shared" si="7"/>
        <v>2.1841707873944158E-2</v>
      </c>
      <c r="AA31" s="35">
        <f t="shared" si="8"/>
        <v>4.399207522520327E-3</v>
      </c>
      <c r="AB31" s="6">
        <f t="shared" si="9"/>
        <v>0.40946811538856553</v>
      </c>
      <c r="AC31" s="6">
        <f t="shared" si="10"/>
        <v>0.41295138378873147</v>
      </c>
      <c r="AD31" s="6">
        <f t="shared" si="11"/>
        <v>0.44059812272540255</v>
      </c>
      <c r="AE31" s="35">
        <f t="shared" si="12"/>
        <v>1.1561698062278365E-2</v>
      </c>
      <c r="AF31" s="35">
        <f t="shared" si="13"/>
        <v>9.3971850487643126E-3</v>
      </c>
      <c r="AG31" s="35">
        <f>X31/EB31</f>
        <v>2.1206986605107885E-2</v>
      </c>
      <c r="AH31" s="35">
        <f>(P31+S31+T31)/EB31</f>
        <v>3.7629293839191301E-2</v>
      </c>
      <c r="AI31" s="35">
        <f>R31/EB31</f>
        <v>3.2171081123192655E-2</v>
      </c>
      <c r="AJ31" s="36">
        <f>X31/FU31</f>
        <v>7.1496480021261979E-2</v>
      </c>
      <c r="AK31" s="37"/>
      <c r="AL31" s="38">
        <f t="shared" si="14"/>
        <v>3.3406950954136899E-2</v>
      </c>
      <c r="AM31" s="6">
        <f t="shared" si="15"/>
        <v>3.6025857372327122E-2</v>
      </c>
      <c r="AN31" s="36">
        <f t="shared" si="16"/>
        <v>2.6877601710559682E-2</v>
      </c>
      <c r="AO31" s="31"/>
      <c r="AP31" s="38">
        <f t="shared" si="17"/>
        <v>0.84653799022553389</v>
      </c>
      <c r="AQ31" s="6">
        <f t="shared" si="18"/>
        <v>0.8156546224804162</v>
      </c>
      <c r="AR31" s="6">
        <f t="shared" si="19"/>
        <v>2.3048368837911715E-2</v>
      </c>
      <c r="AS31" s="6">
        <f t="shared" si="20"/>
        <v>0.25557975416267542</v>
      </c>
      <c r="AT31" s="6">
        <f t="shared" si="21"/>
        <v>0.13549973854004504</v>
      </c>
      <c r="AU31" s="46">
        <v>3.0790000000000002</v>
      </c>
      <c r="AV31" s="47">
        <v>1.48</v>
      </c>
      <c r="AW31" s="31"/>
      <c r="AX31" s="38">
        <f>FW31/C31</f>
        <v>0.13343956802843335</v>
      </c>
      <c r="AY31" s="6">
        <v>0.1053</v>
      </c>
      <c r="AZ31" s="6">
        <f t="shared" si="22"/>
        <v>0.24031277163382811</v>
      </c>
      <c r="BA31" s="6">
        <f t="shared" si="23"/>
        <v>0.24031277163382811</v>
      </c>
      <c r="BB31" s="36">
        <f t="shared" si="24"/>
        <v>0.24031277163382811</v>
      </c>
      <c r="BC31" s="6"/>
      <c r="BD31" s="38">
        <f t="shared" si="25"/>
        <v>0.24050731588454549</v>
      </c>
      <c r="BE31" s="6">
        <f t="shared" si="26"/>
        <v>0.24305675439087754</v>
      </c>
      <c r="BF31" s="36">
        <f t="shared" si="27"/>
        <v>0.24649135294921867</v>
      </c>
      <c r="BG31" s="6"/>
      <c r="BH31" s="38"/>
      <c r="BI31" s="36"/>
      <c r="BJ31" s="38"/>
      <c r="BK31" s="36"/>
      <c r="BL31" s="39"/>
      <c r="BM31" s="6"/>
      <c r="BN31" s="38"/>
      <c r="BO31" s="36"/>
      <c r="BP31" s="6"/>
      <c r="BQ31" s="38"/>
      <c r="BR31" s="36"/>
      <c r="BS31" s="6"/>
      <c r="BT31" s="38"/>
      <c r="BU31" s="36"/>
      <c r="BV31" s="31"/>
      <c r="BW31" s="34">
        <f>Q31/FY31</f>
        <v>5.0933881515284531E-4</v>
      </c>
      <c r="BX31" s="6">
        <f t="shared" si="28"/>
        <v>2.5407587847788661E-2</v>
      </c>
      <c r="BY31" s="35">
        <f>FG31/E31</f>
        <v>1.2084436302035022E-2</v>
      </c>
      <c r="BZ31" s="6">
        <f t="shared" si="29"/>
        <v>7.3194089521257957E-2</v>
      </c>
      <c r="CA31" s="6">
        <f t="shared" si="30"/>
        <v>0.86731428487112339</v>
      </c>
      <c r="CB31" s="36">
        <f t="shared" si="31"/>
        <v>0.89249102325586727</v>
      </c>
      <c r="CC31" s="31"/>
      <c r="CD31" s="30">
        <v>76.343600069999994</v>
      </c>
      <c r="CE31" s="31">
        <v>84.724299599999995</v>
      </c>
      <c r="CF31" s="32">
        <f t="shared" si="32"/>
        <v>161.06789966999997</v>
      </c>
      <c r="CG31" s="28">
        <v>2211.10851447</v>
      </c>
      <c r="CH31" s="31">
        <v>6.5948689099999998</v>
      </c>
      <c r="CI31" s="31">
        <v>2.4159999999999999</v>
      </c>
      <c r="CJ31" s="32">
        <f t="shared" si="33"/>
        <v>2202.0976455599998</v>
      </c>
      <c r="CK31" s="31">
        <v>191.06601522</v>
      </c>
      <c r="CL31" s="31">
        <v>107.011</v>
      </c>
      <c r="CM31" s="32">
        <f t="shared" si="34"/>
        <v>298.07701522000002</v>
      </c>
      <c r="CN31" s="31">
        <v>7.4999999999999997E-2</v>
      </c>
      <c r="CO31" s="31">
        <v>0</v>
      </c>
      <c r="CP31" s="31">
        <v>5.9470000000000001</v>
      </c>
      <c r="CQ31" s="31">
        <v>0.95398214999993591</v>
      </c>
      <c r="CR31" s="32">
        <f t="shared" si="35"/>
        <v>2668.2185425999992</v>
      </c>
      <c r="CS31" s="31">
        <v>120.70699999999999</v>
      </c>
      <c r="CT31" s="28">
        <v>1871.7873580099997</v>
      </c>
      <c r="CU31" s="32">
        <f t="shared" si="36"/>
        <v>1992.4943580099998</v>
      </c>
      <c r="CV31" s="31">
        <v>302.334</v>
      </c>
      <c r="CW31" s="31">
        <v>17.344254860000092</v>
      </c>
      <c r="CX31" s="32">
        <f t="shared" si="37"/>
        <v>319.6782548600001</v>
      </c>
      <c r="CY31" s="31">
        <v>0</v>
      </c>
      <c r="CZ31" s="31">
        <v>356.04592972999995</v>
      </c>
      <c r="DA31" s="48">
        <f t="shared" si="38"/>
        <v>2668.2185425999996</v>
      </c>
      <c r="DB31" s="31"/>
      <c r="DC31" s="49">
        <v>361.54291488999996</v>
      </c>
      <c r="DD31" s="31"/>
      <c r="DE31" s="27">
        <v>105</v>
      </c>
      <c r="DF31" s="28">
        <v>150</v>
      </c>
      <c r="DG31" s="28">
        <v>165</v>
      </c>
      <c r="DH31" s="28">
        <v>0</v>
      </c>
      <c r="DI31" s="28">
        <v>0</v>
      </c>
      <c r="DJ31" s="28">
        <v>0</v>
      </c>
      <c r="DK31" s="29">
        <f t="shared" si="39"/>
        <v>420</v>
      </c>
      <c r="DL31" s="39">
        <f t="shared" si="40"/>
        <v>0.1574083956371648</v>
      </c>
      <c r="DM31" s="31"/>
      <c r="DN31" s="43" t="s">
        <v>238</v>
      </c>
      <c r="DO31" s="40">
        <v>14</v>
      </c>
      <c r="DP31" s="50">
        <v>2</v>
      </c>
      <c r="DQ31" s="51" t="s">
        <v>172</v>
      </c>
      <c r="DR31" s="41"/>
      <c r="DS31" s="41"/>
      <c r="DT31" s="52" t="s">
        <v>166</v>
      </c>
      <c r="DU31" s="40"/>
      <c r="DV31" s="39" t="s">
        <v>240</v>
      </c>
      <c r="DW31" s="42"/>
      <c r="DX31" s="27">
        <v>281.02149405323001</v>
      </c>
      <c r="DY31" s="28">
        <v>281.02149405323001</v>
      </c>
      <c r="DZ31" s="29">
        <v>281.02149405323001</v>
      </c>
      <c r="EA31" s="28"/>
      <c r="EB31" s="43">
        <f t="shared" si="41"/>
        <v>1158.9114567592751</v>
      </c>
      <c r="EC31" s="28">
        <v>1148.424</v>
      </c>
      <c r="ED31" s="29">
        <v>1169.39891351855</v>
      </c>
      <c r="EE31" s="28"/>
      <c r="EF31" s="27">
        <v>343.62385911000001</v>
      </c>
      <c r="EG31" s="28">
        <v>347.26635911</v>
      </c>
      <c r="EH31" s="29">
        <v>352.17352797000001</v>
      </c>
      <c r="EI31" s="53">
        <v>1428.7459732616001</v>
      </c>
      <c r="EJ31" s="28"/>
      <c r="EK31" s="27">
        <v>92.855999999999995</v>
      </c>
      <c r="EL31" s="28">
        <v>3.8420000000000001</v>
      </c>
      <c r="EM31" s="28">
        <v>27.667000000000002</v>
      </c>
      <c r="EN31" s="28">
        <v>1.1599999999999999</v>
      </c>
      <c r="EO31" s="28">
        <v>75.838999999999999</v>
      </c>
      <c r="EP31" s="28">
        <v>23.561</v>
      </c>
      <c r="EQ31" s="28">
        <v>68.457514470000319</v>
      </c>
      <c r="ER31" s="29">
        <v>1917.7260000000001</v>
      </c>
      <c r="ES31" s="29">
        <f t="shared" si="42"/>
        <v>2211.1085144700005</v>
      </c>
      <c r="ET31" s="40"/>
      <c r="EU31" s="38">
        <f t="shared" si="43"/>
        <v>4.1995225196922295E-2</v>
      </c>
      <c r="EV31" s="6">
        <f t="shared" si="44"/>
        <v>1.7375899802551853E-3</v>
      </c>
      <c r="EW31" s="6">
        <f t="shared" si="45"/>
        <v>1.2512728262290529E-2</v>
      </c>
      <c r="EX31" s="6">
        <f t="shared" si="46"/>
        <v>5.2462373167517303E-4</v>
      </c>
      <c r="EY31" s="6">
        <f t="shared" si="47"/>
        <v>3.4299085505615043E-2</v>
      </c>
      <c r="EZ31" s="6">
        <f t="shared" si="48"/>
        <v>1.0655741156895476E-2</v>
      </c>
      <c r="FA31" s="6">
        <f t="shared" si="49"/>
        <v>3.0960721295223037E-2</v>
      </c>
      <c r="FB31" s="6">
        <f t="shared" si="50"/>
        <v>0.86731428487112328</v>
      </c>
      <c r="FC31" s="39">
        <f t="shared" si="51"/>
        <v>1</v>
      </c>
      <c r="FD31" s="40"/>
      <c r="FE31" s="30">
        <v>0.157</v>
      </c>
      <c r="FF31" s="31">
        <v>26.562999999999999</v>
      </c>
      <c r="FG31" s="48">
        <f t="shared" si="52"/>
        <v>26.72</v>
      </c>
      <c r="FI31" s="30">
        <f>CH31</f>
        <v>6.5948689099999998</v>
      </c>
      <c r="FJ31" s="31">
        <f>CI31</f>
        <v>2.4159999999999999</v>
      </c>
      <c r="FK31" s="48">
        <f t="shared" si="53"/>
        <v>9.0108689099999992</v>
      </c>
      <c r="FM31" s="27">
        <f>FQ31*E31</f>
        <v>1917.7260000000001</v>
      </c>
      <c r="FN31" s="28">
        <f>E31*FR31</f>
        <v>293.38251446999999</v>
      </c>
      <c r="FO31" s="29">
        <f t="shared" si="54"/>
        <v>2211.10851447</v>
      </c>
      <c r="FQ31" s="38">
        <v>0.86731428487112339</v>
      </c>
      <c r="FR31" s="6">
        <v>0.13268571512887661</v>
      </c>
      <c r="FS31" s="36">
        <f t="shared" si="55"/>
        <v>1</v>
      </c>
      <c r="FT31" s="40"/>
      <c r="FU31" s="43">
        <f t="shared" si="56"/>
        <v>343.751464865</v>
      </c>
      <c r="FV31" s="28">
        <v>331.45699999999999</v>
      </c>
      <c r="FW31" s="29">
        <f>CZ31</f>
        <v>356.04592972999995</v>
      </c>
      <c r="FY31" s="43">
        <f t="shared" si="57"/>
        <v>2175.3692572350001</v>
      </c>
      <c r="FZ31" s="28">
        <v>2139.63</v>
      </c>
      <c r="GA31" s="29">
        <f>CG31</f>
        <v>2211.10851447</v>
      </c>
      <c r="GC31" s="43">
        <f t="shared" si="58"/>
        <v>506.09613917000001</v>
      </c>
      <c r="GD31" s="28">
        <v>494.38900000000001</v>
      </c>
      <c r="GE31" s="29">
        <f>F31</f>
        <v>517.80327834000002</v>
      </c>
      <c r="GG31" s="43">
        <f t="shared" si="59"/>
        <v>2681.4653964050003</v>
      </c>
      <c r="GH31" s="40">
        <f t="shared" si="60"/>
        <v>2634.0190000000002</v>
      </c>
      <c r="GI31" s="50">
        <f t="shared" si="61"/>
        <v>2728.91179281</v>
      </c>
      <c r="GK31" s="43">
        <f t="shared" si="62"/>
        <v>1847.2911790049998</v>
      </c>
      <c r="GL31" s="28">
        <v>1822.7950000000001</v>
      </c>
      <c r="GM31" s="29">
        <f>G31</f>
        <v>1871.7873580099997</v>
      </c>
      <c r="GN31" s="28"/>
      <c r="GO31" s="43">
        <f t="shared" si="63"/>
        <v>2615.3597712999999</v>
      </c>
      <c r="GP31" s="28">
        <v>2562.5010000000002</v>
      </c>
      <c r="GQ31" s="29">
        <f>C31</f>
        <v>2668.2185425999996</v>
      </c>
      <c r="GR31" s="28"/>
      <c r="GS31" s="54">
        <f>ED31/C31</f>
        <v>0.43826954008761565</v>
      </c>
      <c r="GT31" s="44"/>
    </row>
    <row r="32" spans="1:202" ht="13.5" customHeight="1" x14ac:dyDescent="0.2">
      <c r="A32" s="1"/>
      <c r="B32" s="45" t="s">
        <v>196</v>
      </c>
      <c r="C32" s="27">
        <v>16721.037</v>
      </c>
      <c r="D32" s="28">
        <v>16037.351999999999</v>
      </c>
      <c r="E32" s="28">
        <v>13260.021000000001</v>
      </c>
      <c r="F32" s="28">
        <v>3981</v>
      </c>
      <c r="G32" s="28">
        <v>10185.594999999999</v>
      </c>
      <c r="H32" s="28">
        <f t="shared" si="0"/>
        <v>20702.037</v>
      </c>
      <c r="I32" s="29">
        <f t="shared" si="1"/>
        <v>17241.021000000001</v>
      </c>
      <c r="J32" s="28"/>
      <c r="K32" s="30">
        <v>353.51900000000001</v>
      </c>
      <c r="L32" s="31">
        <v>48.023000000000003</v>
      </c>
      <c r="M32" s="31">
        <v>6.5000000000000002E-2</v>
      </c>
      <c r="N32" s="32">
        <f t="shared" si="2"/>
        <v>401.60700000000003</v>
      </c>
      <c r="O32" s="31">
        <v>174.95499999999998</v>
      </c>
      <c r="P32" s="32">
        <f t="shared" si="3"/>
        <v>226.65200000000004</v>
      </c>
      <c r="Q32" s="31">
        <v>21.314</v>
      </c>
      <c r="R32" s="32">
        <f t="shared" si="4"/>
        <v>205.33800000000005</v>
      </c>
      <c r="S32" s="31">
        <v>23.004999999999999</v>
      </c>
      <c r="T32" s="31">
        <v>-2.6989999999999998</v>
      </c>
      <c r="U32" s="31">
        <v>-22.400000000000002</v>
      </c>
      <c r="V32" s="32">
        <f t="shared" si="5"/>
        <v>203.24400000000003</v>
      </c>
      <c r="W32" s="31">
        <v>45.1</v>
      </c>
      <c r="X32" s="33">
        <f t="shared" si="6"/>
        <v>158.14400000000003</v>
      </c>
      <c r="Y32" s="31"/>
      <c r="Z32" s="34">
        <f t="shared" si="7"/>
        <v>2.2043477002936646E-2</v>
      </c>
      <c r="AA32" s="35">
        <f t="shared" si="8"/>
        <v>2.9944469635635614E-3</v>
      </c>
      <c r="AB32" s="6">
        <f t="shared" si="9"/>
        <v>0.41467079706005738</v>
      </c>
      <c r="AC32" s="6">
        <f t="shared" si="10"/>
        <v>0.41203498723540544</v>
      </c>
      <c r="AD32" s="6">
        <f t="shared" si="11"/>
        <v>0.43563732703862229</v>
      </c>
      <c r="AE32" s="35">
        <f t="shared" si="12"/>
        <v>1.0909219926082561E-2</v>
      </c>
      <c r="AF32" s="35">
        <f t="shared" si="13"/>
        <v>9.8609795432562704E-3</v>
      </c>
      <c r="AG32" s="35">
        <f>X32/EB32</f>
        <v>2.0797811432247001E-2</v>
      </c>
      <c r="AH32" s="35">
        <f>(P32+S32+T32)/EB32</f>
        <v>3.2477905678905641E-2</v>
      </c>
      <c r="AI32" s="35">
        <f>R32/EB32</f>
        <v>2.7004382106654283E-2</v>
      </c>
      <c r="AJ32" s="36">
        <f>X32/FU32</f>
        <v>8.0346822864987344E-2</v>
      </c>
      <c r="AK32" s="37"/>
      <c r="AL32" s="38">
        <f t="shared" si="14"/>
        <v>6.3185853011661713E-2</v>
      </c>
      <c r="AM32" s="6">
        <f t="shared" si="15"/>
        <v>6.5823302524992439E-2</v>
      </c>
      <c r="AN32" s="36">
        <f t="shared" si="16"/>
        <v>1.3051438026307182E-2</v>
      </c>
      <c r="AO32" s="31"/>
      <c r="AP32" s="38">
        <f t="shared" si="17"/>
        <v>0.76814320278979942</v>
      </c>
      <c r="AQ32" s="6">
        <f t="shared" si="18"/>
        <v>0.70050259930772241</v>
      </c>
      <c r="AR32" s="6">
        <f t="shared" si="19"/>
        <v>9.0884315368717883E-2</v>
      </c>
      <c r="AS32" s="6">
        <f t="shared" si="20"/>
        <v>0.36477629946037438</v>
      </c>
      <c r="AT32" s="6">
        <f t="shared" si="21"/>
        <v>0.1695549743715058</v>
      </c>
      <c r="AU32" s="46">
        <v>5.96</v>
      </c>
      <c r="AV32" s="47">
        <v>1.42</v>
      </c>
      <c r="AW32" s="31"/>
      <c r="AX32" s="38">
        <f>FW32/C32</f>
        <v>0.12319056527415134</v>
      </c>
      <c r="AY32" s="6">
        <v>0.10199999999999999</v>
      </c>
      <c r="AZ32" s="6">
        <f t="shared" si="22"/>
        <v>0.20167924847030691</v>
      </c>
      <c r="BA32" s="6">
        <f t="shared" si="23"/>
        <v>0.21495563915326468</v>
      </c>
      <c r="BB32" s="36">
        <f t="shared" si="24"/>
        <v>0.23265749339720837</v>
      </c>
      <c r="BC32" s="6"/>
      <c r="BD32" s="38">
        <f t="shared" si="25"/>
        <v>0.19981200727588458</v>
      </c>
      <c r="BE32" s="6">
        <f t="shared" si="26"/>
        <v>0.21340490611831806</v>
      </c>
      <c r="BF32" s="36">
        <f t="shared" si="27"/>
        <v>0.23156661912091397</v>
      </c>
      <c r="BG32" s="6"/>
      <c r="BH32" s="38"/>
      <c r="BI32" s="36">
        <v>2.8000000000000001E-2</v>
      </c>
      <c r="BJ32" s="105">
        <f t="shared" ref="BJ32:BJ39" si="69">BI32*56.25%</f>
        <v>1.575E-2</v>
      </c>
      <c r="BK32" s="57">
        <f t="shared" ref="BK32:BK39" si="70">BI32*75%</f>
        <v>2.1000000000000001E-2</v>
      </c>
      <c r="BL32" s="39"/>
      <c r="BM32" s="6"/>
      <c r="BN32" s="38"/>
      <c r="BO32" s="36">
        <f t="shared" ref="BO32:BO39" si="71">BD32-(4.5%+2.5%+4.5%+2.5%+BJ32)</f>
        <v>4.4062007275884579E-2</v>
      </c>
      <c r="BP32" s="6"/>
      <c r="BQ32" s="38"/>
      <c r="BR32" s="36">
        <f t="shared" ref="BR32:BR39" si="72">BE32-(6%+2.5%+4.5%+2.5%+BK32)</f>
        <v>3.7404906118318065E-2</v>
      </c>
      <c r="BS32" s="6"/>
      <c r="BT32" s="38"/>
      <c r="BU32" s="36">
        <f t="shared" ref="BU32:BU39" si="73">BF32-(8%+2.5%+3.5%+2.5%+BI32)</f>
        <v>3.856661912091397E-2</v>
      </c>
      <c r="BV32" s="31"/>
      <c r="BW32" s="34">
        <f>Q32/FY32</f>
        <v>1.6566149761444802E-3</v>
      </c>
      <c r="BX32" s="6">
        <f t="shared" si="28"/>
        <v>8.6306173519383855E-2</v>
      </c>
      <c r="BY32" s="35">
        <f>FG32/E32</f>
        <v>2.2829224780262412E-2</v>
      </c>
      <c r="BZ32" s="6">
        <f t="shared" si="29"/>
        <v>0.14398386628805718</v>
      </c>
      <c r="CA32" s="6">
        <f t="shared" si="30"/>
        <v>0.6895964191911913</v>
      </c>
      <c r="CB32" s="36">
        <f t="shared" si="31"/>
        <v>0.76126947470222328</v>
      </c>
      <c r="CC32" s="31"/>
      <c r="CD32" s="30">
        <v>77.448999999999998</v>
      </c>
      <c r="CE32" s="31">
        <v>764.14300000000003</v>
      </c>
      <c r="CF32" s="32">
        <f t="shared" si="32"/>
        <v>841.59199999999998</v>
      </c>
      <c r="CG32" s="28">
        <v>13260.021000000001</v>
      </c>
      <c r="CH32" s="31">
        <v>24.187000000000001</v>
      </c>
      <c r="CI32" s="31">
        <v>18.369</v>
      </c>
      <c r="CJ32" s="32">
        <f t="shared" si="33"/>
        <v>13217.465</v>
      </c>
      <c r="CK32" s="31">
        <v>1991.9960000000001</v>
      </c>
      <c r="CL32" s="31">
        <v>618.18100000000004</v>
      </c>
      <c r="CM32" s="32">
        <f t="shared" si="34"/>
        <v>2610.1770000000001</v>
      </c>
      <c r="CN32" s="31">
        <v>8</v>
      </c>
      <c r="CO32" s="31">
        <v>2.4900000000000002</v>
      </c>
      <c r="CP32" s="31">
        <v>21.353000000000002</v>
      </c>
      <c r="CQ32" s="31">
        <v>19.959999999999425</v>
      </c>
      <c r="CR32" s="32">
        <f t="shared" si="35"/>
        <v>16721.037</v>
      </c>
      <c r="CS32" s="31">
        <v>60.673000000000002</v>
      </c>
      <c r="CT32" s="28">
        <v>10185.594999999999</v>
      </c>
      <c r="CU32" s="32">
        <f t="shared" si="36"/>
        <v>10246.268</v>
      </c>
      <c r="CV32" s="31">
        <v>4048.2649999999999</v>
      </c>
      <c r="CW32" s="31">
        <v>120.75300000000061</v>
      </c>
      <c r="CX32" s="32">
        <f t="shared" si="37"/>
        <v>4169.018</v>
      </c>
      <c r="CY32" s="31">
        <v>245.87700000000001</v>
      </c>
      <c r="CZ32" s="31">
        <v>2059.8739999999998</v>
      </c>
      <c r="DA32" s="48">
        <f t="shared" si="38"/>
        <v>16721.037</v>
      </c>
      <c r="DB32" s="31"/>
      <c r="DC32" s="49">
        <v>2835.1350000000002</v>
      </c>
      <c r="DD32" s="31"/>
      <c r="DE32" s="27">
        <v>825</v>
      </c>
      <c r="DF32" s="28">
        <v>430</v>
      </c>
      <c r="DG32" s="28">
        <v>1290</v>
      </c>
      <c r="DH32" s="28">
        <v>500</v>
      </c>
      <c r="DI32" s="28">
        <v>800</v>
      </c>
      <c r="DJ32" s="28">
        <v>450</v>
      </c>
      <c r="DK32" s="29">
        <f t="shared" si="39"/>
        <v>4295</v>
      </c>
      <c r="DL32" s="39">
        <f t="shared" si="40"/>
        <v>0.25686205945241314</v>
      </c>
      <c r="DM32" s="31"/>
      <c r="DN32" s="43" t="s">
        <v>237</v>
      </c>
      <c r="DO32" s="40">
        <v>73.3</v>
      </c>
      <c r="DP32" s="50">
        <v>4</v>
      </c>
      <c r="DQ32" s="51" t="s">
        <v>172</v>
      </c>
      <c r="DR32" s="41"/>
      <c r="DS32" s="41"/>
      <c r="DT32" s="52" t="s">
        <v>166</v>
      </c>
      <c r="DU32" s="41" t="s">
        <v>167</v>
      </c>
      <c r="DV32" s="39">
        <v>0.18294546921656477</v>
      </c>
      <c r="DW32" s="42"/>
      <c r="DX32" s="27">
        <v>1595.0360000000001</v>
      </c>
      <c r="DY32" s="28">
        <v>1700.0360000000001</v>
      </c>
      <c r="DZ32" s="29">
        <v>1840.0360000000001</v>
      </c>
      <c r="EA32" s="28"/>
      <c r="EB32" s="43">
        <f t="shared" si="41"/>
        <v>7603.8770000000004</v>
      </c>
      <c r="EC32" s="28">
        <v>7298.9780000000001</v>
      </c>
      <c r="ED32" s="29">
        <v>7908.7759999999998</v>
      </c>
      <c r="EE32" s="28"/>
      <c r="EF32" s="27">
        <v>1934</v>
      </c>
      <c r="EG32" s="28">
        <v>2065.567</v>
      </c>
      <c r="EH32" s="29">
        <v>2241.3560000000002</v>
      </c>
      <c r="EI32" s="53">
        <v>9679.098</v>
      </c>
      <c r="EJ32" s="28"/>
      <c r="EK32" s="27">
        <v>227.91800000000001</v>
      </c>
      <c r="EL32" s="28">
        <v>24.039000000000001</v>
      </c>
      <c r="EM32" s="28">
        <v>1060.4069999999999</v>
      </c>
      <c r="EN32" s="28">
        <v>59.795999999999999</v>
      </c>
      <c r="EO32" s="28">
        <v>2389.7649999999999</v>
      </c>
      <c r="EP32" s="28">
        <v>39.142000000000003</v>
      </c>
      <c r="EQ32" s="28">
        <v>314.89100000000144</v>
      </c>
      <c r="ER32" s="29">
        <v>9144.0630000000001</v>
      </c>
      <c r="ES32" s="29">
        <f t="shared" si="42"/>
        <v>13260.021000000001</v>
      </c>
      <c r="ET32" s="40"/>
      <c r="EU32" s="38">
        <f t="shared" si="43"/>
        <v>1.7188358902297363E-2</v>
      </c>
      <c r="EV32" s="6">
        <f t="shared" si="44"/>
        <v>1.8128930565042092E-3</v>
      </c>
      <c r="EW32" s="6">
        <f t="shared" si="45"/>
        <v>7.9970235341256232E-2</v>
      </c>
      <c r="EX32" s="6">
        <f t="shared" si="46"/>
        <v>4.5094951207090847E-3</v>
      </c>
      <c r="EY32" s="6">
        <f t="shared" si="47"/>
        <v>0.18022331940499942</v>
      </c>
      <c r="EZ32" s="6">
        <f t="shared" si="48"/>
        <v>2.9518806946082516E-3</v>
      </c>
      <c r="FA32" s="6">
        <f t="shared" si="49"/>
        <v>2.3747398288434189E-2</v>
      </c>
      <c r="FB32" s="6">
        <f t="shared" si="50"/>
        <v>0.6895964191911913</v>
      </c>
      <c r="FC32" s="39">
        <f t="shared" si="51"/>
        <v>1</v>
      </c>
      <c r="FD32" s="40"/>
      <c r="FE32" s="30">
        <v>155.57</v>
      </c>
      <c r="FF32" s="31">
        <v>147.14600000000002</v>
      </c>
      <c r="FG32" s="48">
        <f t="shared" si="52"/>
        <v>302.71600000000001</v>
      </c>
      <c r="FI32" s="30">
        <f>CH32</f>
        <v>24.187000000000001</v>
      </c>
      <c r="FJ32" s="31">
        <f>CI32</f>
        <v>18.369</v>
      </c>
      <c r="FK32" s="48">
        <f t="shared" si="53"/>
        <v>42.555999999999997</v>
      </c>
      <c r="FM32" s="27">
        <f>FQ32*E32</f>
        <v>9144.0630000000001</v>
      </c>
      <c r="FN32" s="28">
        <f>E32*FR32</f>
        <v>4115.9580000000005</v>
      </c>
      <c r="FO32" s="29">
        <f t="shared" si="54"/>
        <v>13260.021000000001</v>
      </c>
      <c r="FQ32" s="38">
        <v>0.6895964191911913</v>
      </c>
      <c r="FR32" s="6">
        <v>0.3104035808088087</v>
      </c>
      <c r="FS32" s="36">
        <f t="shared" si="55"/>
        <v>1</v>
      </c>
      <c r="FT32" s="40"/>
      <c r="FU32" s="43">
        <f t="shared" si="56"/>
        <v>1968.2669999999998</v>
      </c>
      <c r="FV32" s="28">
        <v>1876.66</v>
      </c>
      <c r="FW32" s="29">
        <f>CZ32</f>
        <v>2059.8739999999998</v>
      </c>
      <c r="FY32" s="43">
        <f t="shared" si="57"/>
        <v>12865.994999999999</v>
      </c>
      <c r="FZ32" s="28">
        <v>12471.968999999999</v>
      </c>
      <c r="GA32" s="29">
        <f>CG32</f>
        <v>13260.021000000001</v>
      </c>
      <c r="GC32" s="43">
        <f t="shared" si="58"/>
        <v>3842.6390000000001</v>
      </c>
      <c r="GD32" s="28">
        <v>3704.2779999999998</v>
      </c>
      <c r="GE32" s="29">
        <f>F32</f>
        <v>3981</v>
      </c>
      <c r="GG32" s="43">
        <f t="shared" si="59"/>
        <v>16708.633999999998</v>
      </c>
      <c r="GH32" s="40">
        <f t="shared" si="60"/>
        <v>16176.246999999999</v>
      </c>
      <c r="GI32" s="50">
        <f t="shared" si="61"/>
        <v>17241.021000000001</v>
      </c>
      <c r="GK32" s="43">
        <f t="shared" si="62"/>
        <v>10119.983</v>
      </c>
      <c r="GL32" s="28">
        <v>10054.370999999999</v>
      </c>
      <c r="GM32" s="29">
        <f>G32</f>
        <v>10185.594999999999</v>
      </c>
      <c r="GN32" s="28"/>
      <c r="GO32" s="43">
        <f t="shared" si="63"/>
        <v>16037.351999999999</v>
      </c>
      <c r="GP32" s="28">
        <v>15353.666999999999</v>
      </c>
      <c r="GQ32" s="29">
        <f>C32</f>
        <v>16721.037</v>
      </c>
      <c r="GR32" s="28"/>
      <c r="GS32" s="54">
        <f>ED32/C32</f>
        <v>0.47298358349425335</v>
      </c>
      <c r="GT32" s="44"/>
    </row>
    <row r="33" spans="1:203" ht="13.5" customHeight="1" x14ac:dyDescent="0.2">
      <c r="A33" s="1"/>
      <c r="B33" s="45" t="s">
        <v>203</v>
      </c>
      <c r="C33" s="27">
        <v>7104.6790000000001</v>
      </c>
      <c r="D33" s="28">
        <v>6914.1535000000003</v>
      </c>
      <c r="E33" s="28">
        <v>5899.6299999999992</v>
      </c>
      <c r="F33" s="28">
        <v>1876</v>
      </c>
      <c r="G33" s="28">
        <v>4813.4759999999997</v>
      </c>
      <c r="H33" s="28">
        <f t="shared" si="0"/>
        <v>8980.6790000000001</v>
      </c>
      <c r="I33" s="29">
        <f t="shared" si="1"/>
        <v>7775.6299999999992</v>
      </c>
      <c r="J33" s="28"/>
      <c r="K33" s="30">
        <v>172.64400000000001</v>
      </c>
      <c r="L33" s="31">
        <v>34.78</v>
      </c>
      <c r="M33" s="31">
        <v>0.27300000000000002</v>
      </c>
      <c r="N33" s="32">
        <f t="shared" si="2"/>
        <v>207.697</v>
      </c>
      <c r="O33" s="31">
        <v>102.21199999999999</v>
      </c>
      <c r="P33" s="32">
        <f t="shared" si="3"/>
        <v>105.48500000000001</v>
      </c>
      <c r="Q33" s="31">
        <v>12.061999999999999</v>
      </c>
      <c r="R33" s="32">
        <f t="shared" si="4"/>
        <v>93.423000000000016</v>
      </c>
      <c r="S33" s="31">
        <v>10.976999999999999</v>
      </c>
      <c r="T33" s="31">
        <v>-10.866999999999999</v>
      </c>
      <c r="U33" s="31">
        <v>-7.9</v>
      </c>
      <c r="V33" s="32">
        <f t="shared" si="5"/>
        <v>85.63300000000001</v>
      </c>
      <c r="W33" s="31">
        <v>19.233000000000001</v>
      </c>
      <c r="X33" s="33">
        <f t="shared" si="6"/>
        <v>66.400000000000006</v>
      </c>
      <c r="Y33" s="31"/>
      <c r="Z33" s="34">
        <f t="shared" si="7"/>
        <v>2.4969651020909502E-2</v>
      </c>
      <c r="AA33" s="35">
        <f t="shared" si="8"/>
        <v>5.0302614774173004E-3</v>
      </c>
      <c r="AB33" s="6">
        <f t="shared" si="9"/>
        <v>0.49186023569947107</v>
      </c>
      <c r="AC33" s="6">
        <f t="shared" si="10"/>
        <v>0.4674172512507202</v>
      </c>
      <c r="AD33" s="6">
        <f t="shared" si="11"/>
        <v>0.49212073356861191</v>
      </c>
      <c r="AE33" s="35">
        <f t="shared" si="12"/>
        <v>1.4783009951977488E-2</v>
      </c>
      <c r="AF33" s="35">
        <f t="shared" si="13"/>
        <v>9.6034894220962848E-3</v>
      </c>
      <c r="AG33" s="35">
        <f>X33/EB33</f>
        <v>1.8935375616255225E-2</v>
      </c>
      <c r="AH33" s="35">
        <f>(P33+S33+T33)/EB33</f>
        <v>3.0112665484916725E-2</v>
      </c>
      <c r="AI33" s="35">
        <f>R33/EB33</f>
        <v>2.6641560183695963E-2</v>
      </c>
      <c r="AJ33" s="36">
        <f>X33/FU33</f>
        <v>7.8507691743804814E-2</v>
      </c>
      <c r="AK33" s="37"/>
      <c r="AL33" s="38">
        <f t="shared" si="14"/>
        <v>5.8773321617899832E-2</v>
      </c>
      <c r="AM33" s="6">
        <f t="shared" si="15"/>
        <v>4.1784290549457433E-2</v>
      </c>
      <c r="AN33" s="36">
        <f t="shared" si="16"/>
        <v>1.5126911004127606E-2</v>
      </c>
      <c r="AO33" s="31"/>
      <c r="AP33" s="38">
        <f t="shared" si="17"/>
        <v>0.81589455609928085</v>
      </c>
      <c r="AQ33" s="6">
        <f t="shared" si="18"/>
        <v>0.77934679317273847</v>
      </c>
      <c r="AR33" s="6">
        <f t="shared" si="19"/>
        <v>6.694583933630216E-2</v>
      </c>
      <c r="AS33" s="6">
        <f t="shared" si="20"/>
        <v>0.30758938216913101</v>
      </c>
      <c r="AT33" s="6">
        <f t="shared" si="21"/>
        <v>0.12487414048966886</v>
      </c>
      <c r="AU33" s="46">
        <v>2.7</v>
      </c>
      <c r="AV33" s="47">
        <v>1.34</v>
      </c>
      <c r="AW33" s="31"/>
      <c r="AX33" s="38">
        <f>FW33/C33</f>
        <v>0.12307776325995869</v>
      </c>
      <c r="AY33" s="6">
        <v>9.98E-2</v>
      </c>
      <c r="AZ33" s="6">
        <f t="shared" si="22"/>
        <v>0.17651766253583995</v>
      </c>
      <c r="BA33" s="6">
        <f t="shared" si="23"/>
        <v>0.1958476893300185</v>
      </c>
      <c r="BB33" s="36">
        <f t="shared" si="24"/>
        <v>0.20827413512627616</v>
      </c>
      <c r="BC33" s="6"/>
      <c r="BD33" s="38">
        <f t="shared" si="25"/>
        <v>0.18021677208686177</v>
      </c>
      <c r="BE33" s="6">
        <f t="shared" si="26"/>
        <v>0.19869824648385387</v>
      </c>
      <c r="BF33" s="36">
        <f t="shared" si="27"/>
        <v>0.21267521410262183</v>
      </c>
      <c r="BG33" s="6"/>
      <c r="BH33" s="38"/>
      <c r="BI33" s="36">
        <v>2.1000000000000001E-2</v>
      </c>
      <c r="BJ33" s="105">
        <f t="shared" si="69"/>
        <v>1.18125E-2</v>
      </c>
      <c r="BK33" s="57">
        <f t="shared" si="70"/>
        <v>1.575E-2</v>
      </c>
      <c r="BL33" s="39"/>
      <c r="BM33" s="6"/>
      <c r="BN33" s="38"/>
      <c r="BO33" s="36">
        <f t="shared" si="71"/>
        <v>2.8404272086861748E-2</v>
      </c>
      <c r="BP33" s="6"/>
      <c r="BQ33" s="38"/>
      <c r="BR33" s="36">
        <f t="shared" si="72"/>
        <v>2.7948246483853856E-2</v>
      </c>
      <c r="BS33" s="6"/>
      <c r="BT33" s="38"/>
      <c r="BU33" s="36">
        <f t="shared" si="73"/>
        <v>2.667521410262183E-2</v>
      </c>
      <c r="BV33" s="31"/>
      <c r="BW33" s="34">
        <f>Q33/FY33</f>
        <v>2.1029018458969748E-3</v>
      </c>
      <c r="BX33" s="6">
        <f t="shared" si="28"/>
        <v>0.11422889341351387</v>
      </c>
      <c r="BY33" s="35">
        <f>FG33/E33</f>
        <v>1.5830992791073341E-2</v>
      </c>
      <c r="BZ33" s="6">
        <f t="shared" si="29"/>
        <v>0.10184982230233793</v>
      </c>
      <c r="CA33" s="6">
        <f t="shared" si="30"/>
        <v>0.66821478635100851</v>
      </c>
      <c r="CB33" s="36">
        <f t="shared" si="31"/>
        <v>0.74826348475943427</v>
      </c>
      <c r="CC33" s="31"/>
      <c r="CD33" s="30">
        <v>47.368000000000002</v>
      </c>
      <c r="CE33" s="31">
        <v>130.82820747</v>
      </c>
      <c r="CF33" s="32">
        <f t="shared" si="32"/>
        <v>178.19620746999999</v>
      </c>
      <c r="CG33" s="28">
        <v>5899.6299999999992</v>
      </c>
      <c r="CH33" s="31">
        <v>32.747999999999998</v>
      </c>
      <c r="CI33" s="31">
        <v>9.8309999999999995</v>
      </c>
      <c r="CJ33" s="32">
        <f t="shared" si="33"/>
        <v>5857.0509999999995</v>
      </c>
      <c r="CK33" s="31">
        <v>708.99447611000005</v>
      </c>
      <c r="CL33" s="31">
        <v>303.87912145000001</v>
      </c>
      <c r="CM33" s="32">
        <f t="shared" si="34"/>
        <v>1012.87359756</v>
      </c>
      <c r="CN33" s="31">
        <v>0</v>
      </c>
      <c r="CO33" s="31">
        <v>0</v>
      </c>
      <c r="CP33" s="31">
        <v>49.19410852</v>
      </c>
      <c r="CQ33" s="31">
        <v>7.3640864500001584</v>
      </c>
      <c r="CR33" s="32">
        <f t="shared" si="35"/>
        <v>7104.6790000000001</v>
      </c>
      <c r="CS33" s="31">
        <v>53.727824120000001</v>
      </c>
      <c r="CT33" s="28">
        <v>4813.4759999999997</v>
      </c>
      <c r="CU33" s="32">
        <f t="shared" si="36"/>
        <v>4867.2038241199998</v>
      </c>
      <c r="CV33" s="31">
        <v>1193.596</v>
      </c>
      <c r="CW33" s="31">
        <v>53.955617550000284</v>
      </c>
      <c r="CX33" s="32">
        <f t="shared" si="37"/>
        <v>1247.5516175500002</v>
      </c>
      <c r="CY33" s="31">
        <v>115.49555832999999</v>
      </c>
      <c r="CZ33" s="31">
        <v>874.428</v>
      </c>
      <c r="DA33" s="48">
        <f t="shared" si="38"/>
        <v>7104.6790000000001</v>
      </c>
      <c r="DB33" s="31"/>
      <c r="DC33" s="49">
        <v>887.19068358000004</v>
      </c>
      <c r="DD33" s="31"/>
      <c r="DE33" s="27">
        <v>240</v>
      </c>
      <c r="DF33" s="28">
        <v>400</v>
      </c>
      <c r="DG33" s="28">
        <v>200</v>
      </c>
      <c r="DH33" s="28">
        <v>230</v>
      </c>
      <c r="DI33" s="28">
        <v>160</v>
      </c>
      <c r="DJ33" s="28">
        <v>125</v>
      </c>
      <c r="DK33" s="29">
        <f t="shared" si="39"/>
        <v>1355</v>
      </c>
      <c r="DL33" s="39">
        <f t="shared" si="40"/>
        <v>0.19071938366251312</v>
      </c>
      <c r="DM33" s="31"/>
      <c r="DN33" s="43" t="s">
        <v>236</v>
      </c>
      <c r="DO33" s="40">
        <v>48</v>
      </c>
      <c r="DP33" s="50">
        <v>4</v>
      </c>
      <c r="DQ33" s="51" t="s">
        <v>172</v>
      </c>
      <c r="DR33" s="41"/>
      <c r="DS33" s="41"/>
      <c r="DT33" s="52" t="s">
        <v>166</v>
      </c>
      <c r="DU33" s="41" t="s">
        <v>167</v>
      </c>
      <c r="DV33" s="39">
        <v>0.29200989484638729</v>
      </c>
      <c r="DW33" s="42"/>
      <c r="DX33" s="27">
        <v>639.22500000000002</v>
      </c>
      <c r="DY33" s="28">
        <v>709.22500000000002</v>
      </c>
      <c r="DZ33" s="29">
        <v>754.22500000000002</v>
      </c>
      <c r="EA33" s="28"/>
      <c r="EB33" s="43">
        <f t="shared" si="41"/>
        <v>3506.6639999999998</v>
      </c>
      <c r="EC33" s="28">
        <v>3392.0189999999998</v>
      </c>
      <c r="ED33" s="29">
        <v>3621.3090000000002</v>
      </c>
      <c r="EE33" s="28"/>
      <c r="EF33" s="27">
        <v>813.61673846999997</v>
      </c>
      <c r="EG33" s="28">
        <v>897.05423846999997</v>
      </c>
      <c r="EH33" s="29">
        <v>960.15543974000002</v>
      </c>
      <c r="EI33" s="53">
        <v>4514.6560392162</v>
      </c>
      <c r="EJ33" s="28"/>
      <c r="EK33" s="27">
        <v>473.92399999999998</v>
      </c>
      <c r="EL33" s="28">
        <v>167.435</v>
      </c>
      <c r="EM33" s="28">
        <v>263.81700000000001</v>
      </c>
      <c r="EN33" s="28">
        <v>97.899000000000001</v>
      </c>
      <c r="EO33" s="28">
        <v>726.21900000000005</v>
      </c>
      <c r="EP33" s="28">
        <v>84.718000000000004</v>
      </c>
      <c r="EQ33" s="28">
        <v>143.39799999999883</v>
      </c>
      <c r="ER33" s="29">
        <v>3942.22</v>
      </c>
      <c r="ES33" s="29">
        <f t="shared" si="42"/>
        <v>5899.6299999999983</v>
      </c>
      <c r="ET33" s="40"/>
      <c r="EU33" s="38">
        <f t="shared" si="43"/>
        <v>8.0331139410437624E-2</v>
      </c>
      <c r="EV33" s="6">
        <f t="shared" si="44"/>
        <v>2.8380593359244571E-2</v>
      </c>
      <c r="EW33" s="6">
        <f t="shared" si="45"/>
        <v>4.4717550083649325E-2</v>
      </c>
      <c r="EX33" s="6">
        <f t="shared" si="46"/>
        <v>1.659409149387335E-2</v>
      </c>
      <c r="EY33" s="6">
        <f t="shared" si="47"/>
        <v>0.12309568566164324</v>
      </c>
      <c r="EZ33" s="6">
        <f t="shared" si="48"/>
        <v>1.4359883585919799E-2</v>
      </c>
      <c r="FA33" s="6">
        <f t="shared" si="49"/>
        <v>2.4306270054223547E-2</v>
      </c>
      <c r="FB33" s="6">
        <f t="shared" si="50"/>
        <v>0.66821478635100862</v>
      </c>
      <c r="FC33" s="39">
        <f t="shared" si="51"/>
        <v>1</v>
      </c>
      <c r="FD33" s="40"/>
      <c r="FE33" s="30">
        <v>48.340999999999994</v>
      </c>
      <c r="FF33" s="31">
        <v>45.055999999999997</v>
      </c>
      <c r="FG33" s="48">
        <f t="shared" si="52"/>
        <v>93.396999999999991</v>
      </c>
      <c r="FI33" s="30">
        <f>CH33</f>
        <v>32.747999999999998</v>
      </c>
      <c r="FJ33" s="31">
        <f>CI33</f>
        <v>9.8309999999999995</v>
      </c>
      <c r="FK33" s="48">
        <f t="shared" si="53"/>
        <v>42.578999999999994</v>
      </c>
      <c r="FM33" s="27">
        <f>FQ33*E33</f>
        <v>3942.22</v>
      </c>
      <c r="FN33" s="28">
        <f>E33*FR33</f>
        <v>1957.4099999999994</v>
      </c>
      <c r="FO33" s="29">
        <f t="shared" si="54"/>
        <v>5899.6299999999992</v>
      </c>
      <c r="FQ33" s="38">
        <v>0.66821478635100851</v>
      </c>
      <c r="FR33" s="6">
        <v>0.33178521364899149</v>
      </c>
      <c r="FS33" s="36">
        <f t="shared" si="55"/>
        <v>1</v>
      </c>
      <c r="FT33" s="40"/>
      <c r="FU33" s="43">
        <f t="shared" si="56"/>
        <v>845.77700000000004</v>
      </c>
      <c r="FV33" s="28">
        <v>817.12599999999998</v>
      </c>
      <c r="FW33" s="29">
        <f>CZ33</f>
        <v>874.428</v>
      </c>
      <c r="FY33" s="43">
        <f t="shared" si="57"/>
        <v>5735.8834999999999</v>
      </c>
      <c r="FZ33" s="28">
        <v>5572.1369999999997</v>
      </c>
      <c r="GA33" s="29">
        <f>CG33</f>
        <v>5899.6299999999992</v>
      </c>
      <c r="GC33" s="43">
        <f t="shared" si="58"/>
        <v>1883.8125</v>
      </c>
      <c r="GD33" s="28">
        <v>1891.625</v>
      </c>
      <c r="GE33" s="29">
        <f>F33</f>
        <v>1876</v>
      </c>
      <c r="GG33" s="43">
        <f t="shared" si="59"/>
        <v>7619.6959999999999</v>
      </c>
      <c r="GH33" s="40">
        <f t="shared" si="60"/>
        <v>7463.7619999999997</v>
      </c>
      <c r="GI33" s="50">
        <f t="shared" si="61"/>
        <v>7775.6299999999992</v>
      </c>
      <c r="GK33" s="43">
        <f t="shared" si="62"/>
        <v>4777.6119999999992</v>
      </c>
      <c r="GL33" s="28">
        <v>4741.7479999999996</v>
      </c>
      <c r="GM33" s="29">
        <f>G33</f>
        <v>4813.4759999999997</v>
      </c>
      <c r="GN33" s="28"/>
      <c r="GO33" s="43">
        <f t="shared" si="63"/>
        <v>6914.1535000000003</v>
      </c>
      <c r="GP33" s="28">
        <v>6723.6279999999997</v>
      </c>
      <c r="GQ33" s="29">
        <f>C33</f>
        <v>7104.6790000000001</v>
      </c>
      <c r="GR33" s="28"/>
      <c r="GS33" s="54">
        <f>ED33/C33</f>
        <v>0.5097076166284219</v>
      </c>
      <c r="GT33" s="44"/>
    </row>
    <row r="34" spans="1:203" x14ac:dyDescent="0.2">
      <c r="A34" s="1"/>
      <c r="B34" s="45" t="s">
        <v>204</v>
      </c>
      <c r="C34" s="27">
        <v>8355.5730000000003</v>
      </c>
      <c r="D34" s="28">
        <v>8160.2584999999999</v>
      </c>
      <c r="E34" s="28">
        <v>7069.5259999999998</v>
      </c>
      <c r="F34" s="28">
        <v>1831.0239999999999</v>
      </c>
      <c r="G34" s="28">
        <v>5649.4489999999996</v>
      </c>
      <c r="H34" s="28">
        <f t="shared" si="0"/>
        <v>10186.597</v>
      </c>
      <c r="I34" s="29">
        <f t="shared" si="1"/>
        <v>8900.5499999999993</v>
      </c>
      <c r="J34" s="28"/>
      <c r="K34" s="30">
        <v>184.08799999999999</v>
      </c>
      <c r="L34" s="31">
        <v>39.426000000000002</v>
      </c>
      <c r="M34" s="31">
        <v>0.68500000000000005</v>
      </c>
      <c r="N34" s="32">
        <f t="shared" si="2"/>
        <v>224.19900000000001</v>
      </c>
      <c r="O34" s="31">
        <v>102.74799999999999</v>
      </c>
      <c r="P34" s="32">
        <f t="shared" si="3"/>
        <v>121.45100000000002</v>
      </c>
      <c r="Q34" s="31">
        <v>44.718000000000004</v>
      </c>
      <c r="R34" s="32">
        <f t="shared" si="4"/>
        <v>76.733000000000018</v>
      </c>
      <c r="S34" s="31">
        <v>12.545</v>
      </c>
      <c r="T34" s="31">
        <v>10.285</v>
      </c>
      <c r="U34" s="31">
        <v>-8.9669999999999987</v>
      </c>
      <c r="V34" s="32">
        <f t="shared" si="5"/>
        <v>90.596000000000018</v>
      </c>
      <c r="W34" s="31">
        <v>19.669</v>
      </c>
      <c r="X34" s="33">
        <f t="shared" si="6"/>
        <v>70.927000000000021</v>
      </c>
      <c r="Y34" s="31"/>
      <c r="Z34" s="34">
        <f t="shared" si="7"/>
        <v>2.2559089273948858E-2</v>
      </c>
      <c r="AA34" s="35">
        <f t="shared" si="8"/>
        <v>4.8314645914709691E-3</v>
      </c>
      <c r="AB34" s="6">
        <f t="shared" si="9"/>
        <v>0.41593497119771361</v>
      </c>
      <c r="AC34" s="6">
        <f t="shared" si="10"/>
        <v>0.43400466326496129</v>
      </c>
      <c r="AD34" s="6">
        <f t="shared" si="11"/>
        <v>0.45828928764178245</v>
      </c>
      <c r="AE34" s="35">
        <f t="shared" si="12"/>
        <v>1.2591267788881932E-2</v>
      </c>
      <c r="AF34" s="35">
        <f t="shared" si="13"/>
        <v>8.6917589681748467E-3</v>
      </c>
      <c r="AG34" s="35">
        <f>X34/EB34</f>
        <v>1.7889332659060505E-2</v>
      </c>
      <c r="AH34" s="35">
        <f>(P34+S34+T34)/EB34</f>
        <v>3.639080752579283E-2</v>
      </c>
      <c r="AI34" s="35">
        <f>R34/EB34</f>
        <v>1.9353732188414702E-2</v>
      </c>
      <c r="AJ34" s="36">
        <f>X34/FU34</f>
        <v>7.0484148097503418E-2</v>
      </c>
      <c r="AK34" s="37"/>
      <c r="AL34" s="38">
        <f t="shared" si="14"/>
        <v>4.5932072291623584E-2</v>
      </c>
      <c r="AM34" s="6">
        <f t="shared" si="15"/>
        <v>4.8905805476293251E-2</v>
      </c>
      <c r="AN34" s="36">
        <f t="shared" si="16"/>
        <v>-1.762194089785133E-3</v>
      </c>
      <c r="AO34" s="31"/>
      <c r="AP34" s="38">
        <f t="shared" si="17"/>
        <v>0.79912698531697879</v>
      </c>
      <c r="AQ34" s="6">
        <f t="shared" si="18"/>
        <v>0.77903802724472049</v>
      </c>
      <c r="AR34" s="6">
        <f t="shared" si="19"/>
        <v>7.7135703320406618E-2</v>
      </c>
      <c r="AS34" s="6">
        <f t="shared" si="20"/>
        <v>0.28449431295735189</v>
      </c>
      <c r="AT34" s="6">
        <f t="shared" si="21"/>
        <v>0.11463785906723571</v>
      </c>
      <c r="AU34" s="46">
        <v>2.06</v>
      </c>
      <c r="AV34" s="47">
        <v>1.3</v>
      </c>
      <c r="AW34" s="31"/>
      <c r="AX34" s="38">
        <f>FW34/C34</f>
        <v>0.12606783520412063</v>
      </c>
      <c r="AY34" s="6">
        <v>0.1082</v>
      </c>
      <c r="AZ34" s="6">
        <f t="shared" si="22"/>
        <v>0.20760820754150286</v>
      </c>
      <c r="BA34" s="6">
        <f t="shared" si="23"/>
        <v>0.22159999999999999</v>
      </c>
      <c r="BB34" s="36">
        <f t="shared" si="24"/>
        <v>0.2412</v>
      </c>
      <c r="BC34" s="6"/>
      <c r="BD34" s="38">
        <f t="shared" si="25"/>
        <v>0.19447002023733295</v>
      </c>
      <c r="BE34" s="6">
        <f t="shared" si="26"/>
        <v>0.20871906155997952</v>
      </c>
      <c r="BF34" s="36">
        <f t="shared" si="27"/>
        <v>0.22844126611452759</v>
      </c>
      <c r="BG34" s="6"/>
      <c r="BH34" s="38"/>
      <c r="BI34" s="36">
        <v>2.8000000000000001E-2</v>
      </c>
      <c r="BJ34" s="38">
        <f t="shared" si="69"/>
        <v>1.575E-2</v>
      </c>
      <c r="BK34" s="36">
        <f t="shared" si="70"/>
        <v>2.1000000000000001E-2</v>
      </c>
      <c r="BL34" s="55">
        <v>1.2500000000000001E-2</v>
      </c>
      <c r="BM34" s="6"/>
      <c r="BN34" s="38"/>
      <c r="BO34" s="36">
        <f t="shared" si="71"/>
        <v>3.8720020237332953E-2</v>
      </c>
      <c r="BP34" s="6"/>
      <c r="BQ34" s="38"/>
      <c r="BR34" s="36">
        <f t="shared" si="72"/>
        <v>3.2719061559979529E-2</v>
      </c>
      <c r="BS34" s="6"/>
      <c r="BT34" s="38"/>
      <c r="BU34" s="36">
        <f t="shared" si="73"/>
        <v>3.5441266114527581E-2</v>
      </c>
      <c r="BV34" s="31"/>
      <c r="BW34" s="34">
        <f>Q34/FY34</f>
        <v>6.4674687824373177E-3</v>
      </c>
      <c r="BX34" s="6">
        <f t="shared" si="28"/>
        <v>0.30993685932312642</v>
      </c>
      <c r="BY34" s="35">
        <f>FG34/E34</f>
        <v>1.9385175187134188E-2</v>
      </c>
      <c r="BZ34" s="6">
        <f t="shared" si="29"/>
        <v>0.12254299699374251</v>
      </c>
      <c r="CA34" s="6">
        <f t="shared" si="30"/>
        <v>0.71407503133873473</v>
      </c>
      <c r="CB34" s="36">
        <f t="shared" si="31"/>
        <v>0.77289560757481279</v>
      </c>
      <c r="CC34" s="31"/>
      <c r="CD34" s="30">
        <v>7.633</v>
      </c>
      <c r="CE34" s="31">
        <v>105.47499999999999</v>
      </c>
      <c r="CF34" s="32">
        <f t="shared" si="32"/>
        <v>113.10799999999999</v>
      </c>
      <c r="CG34" s="28">
        <v>7069.5259999999998</v>
      </c>
      <c r="CH34" s="31">
        <v>53.555</v>
      </c>
      <c r="CI34" s="31">
        <v>11.41</v>
      </c>
      <c r="CJ34" s="32">
        <f t="shared" si="33"/>
        <v>7004.5609999999997</v>
      </c>
      <c r="CK34" s="31">
        <v>843.24199999999996</v>
      </c>
      <c r="CL34" s="31">
        <v>348.91399999999999</v>
      </c>
      <c r="CM34" s="32">
        <f t="shared" si="34"/>
        <v>1192.1559999999999</v>
      </c>
      <c r="CN34" s="31">
        <v>9.6620000000000008</v>
      </c>
      <c r="CO34" s="31">
        <v>0</v>
      </c>
      <c r="CP34" s="31">
        <v>20.178000000000001</v>
      </c>
      <c r="CQ34" s="31">
        <v>15.908000000000502</v>
      </c>
      <c r="CR34" s="32">
        <f t="shared" si="35"/>
        <v>8355.5730000000021</v>
      </c>
      <c r="CS34" s="31">
        <v>101.703</v>
      </c>
      <c r="CT34" s="28">
        <v>5649.4489999999996</v>
      </c>
      <c r="CU34" s="32">
        <f t="shared" si="36"/>
        <v>5751.152</v>
      </c>
      <c r="CV34" s="31">
        <v>1359.8979999999999</v>
      </c>
      <c r="CW34" s="31">
        <v>50.377000000000407</v>
      </c>
      <c r="CX34" s="32">
        <f t="shared" si="37"/>
        <v>1410.2750000000003</v>
      </c>
      <c r="CY34" s="31">
        <v>140.77699999999999</v>
      </c>
      <c r="CZ34" s="31">
        <v>1053.3689999999999</v>
      </c>
      <c r="DA34" s="48">
        <f t="shared" si="38"/>
        <v>8355.5730000000003</v>
      </c>
      <c r="DB34" s="31"/>
      <c r="DC34" s="49">
        <v>957.8649999999999</v>
      </c>
      <c r="DD34" s="31"/>
      <c r="DE34" s="27">
        <v>340</v>
      </c>
      <c r="DF34" s="28">
        <v>250</v>
      </c>
      <c r="DG34" s="28">
        <v>550</v>
      </c>
      <c r="DH34" s="28">
        <v>300</v>
      </c>
      <c r="DI34" s="28">
        <v>150</v>
      </c>
      <c r="DJ34" s="28">
        <v>0</v>
      </c>
      <c r="DK34" s="29">
        <f t="shared" si="39"/>
        <v>1590</v>
      </c>
      <c r="DL34" s="39">
        <f t="shared" si="40"/>
        <v>0.19029215590600429</v>
      </c>
      <c r="DM34" s="31"/>
      <c r="DN34" s="43" t="s">
        <v>235</v>
      </c>
      <c r="DO34" s="40">
        <v>52</v>
      </c>
      <c r="DP34" s="50">
        <v>2</v>
      </c>
      <c r="DQ34" s="51" t="s">
        <v>172</v>
      </c>
      <c r="DR34" s="41"/>
      <c r="DS34" s="41"/>
      <c r="DT34" s="52" t="s">
        <v>166</v>
      </c>
      <c r="DU34" s="41" t="s">
        <v>170</v>
      </c>
      <c r="DV34" s="39">
        <v>8.7268717256846498E-2</v>
      </c>
      <c r="DW34" s="42"/>
      <c r="DX34" s="27">
        <v>850.20917279999992</v>
      </c>
      <c r="DY34" s="28">
        <v>907.50917279999987</v>
      </c>
      <c r="DZ34" s="29">
        <v>987.77622959999997</v>
      </c>
      <c r="EA34" s="28"/>
      <c r="EB34" s="43">
        <f t="shared" si="41"/>
        <v>3964.7649999999999</v>
      </c>
      <c r="EC34" s="28">
        <v>3834.2719999999999</v>
      </c>
      <c r="ED34" s="29">
        <v>4095.2579999999998</v>
      </c>
      <c r="EE34" s="28"/>
      <c r="EF34" s="27">
        <v>957.00699999999995</v>
      </c>
      <c r="EG34" s="28">
        <v>1027.1279999999999</v>
      </c>
      <c r="EH34" s="29">
        <v>1124.183</v>
      </c>
      <c r="EI34" s="53">
        <v>4921.1030000000001</v>
      </c>
      <c r="EJ34" s="28"/>
      <c r="EK34" s="27">
        <v>193.166</v>
      </c>
      <c r="EL34" s="28">
        <v>106.85</v>
      </c>
      <c r="EM34" s="28">
        <v>276.35700000000003</v>
      </c>
      <c r="EN34" s="28">
        <v>76.162999999999997</v>
      </c>
      <c r="EO34" s="28">
        <v>1040.1949999999999</v>
      </c>
      <c r="EP34" s="28">
        <v>52.856999999999999</v>
      </c>
      <c r="EQ34" s="28">
        <v>275.7660000000003</v>
      </c>
      <c r="ER34" s="29">
        <v>5048.1719999999996</v>
      </c>
      <c r="ES34" s="29">
        <f t="shared" si="42"/>
        <v>7069.5259999999998</v>
      </c>
      <c r="ET34" s="40"/>
      <c r="EU34" s="38">
        <f t="shared" si="43"/>
        <v>2.7323755510624052E-2</v>
      </c>
      <c r="EV34" s="6">
        <f t="shared" si="44"/>
        <v>1.5114167484496132E-2</v>
      </c>
      <c r="EW34" s="6">
        <f t="shared" si="45"/>
        <v>3.9091305414252674E-2</v>
      </c>
      <c r="EX34" s="6">
        <f t="shared" si="46"/>
        <v>1.0773423847652586E-2</v>
      </c>
      <c r="EY34" s="6">
        <f t="shared" si="47"/>
        <v>0.14713787034661163</v>
      </c>
      <c r="EZ34" s="6">
        <f t="shared" si="48"/>
        <v>7.4767388931025929E-3</v>
      </c>
      <c r="FA34" s="6">
        <f t="shared" si="49"/>
        <v>3.9007707164525646E-2</v>
      </c>
      <c r="FB34" s="6">
        <f t="shared" si="50"/>
        <v>0.71407503133873473</v>
      </c>
      <c r="FC34" s="39">
        <f t="shared" si="51"/>
        <v>1</v>
      </c>
      <c r="FD34" s="40"/>
      <c r="FE34" s="30">
        <v>25.29</v>
      </c>
      <c r="FF34" s="31">
        <v>111.754</v>
      </c>
      <c r="FG34" s="48">
        <f t="shared" si="52"/>
        <v>137.04400000000001</v>
      </c>
      <c r="FI34" s="30">
        <f>CH34</f>
        <v>53.555</v>
      </c>
      <c r="FJ34" s="31">
        <f>CI34</f>
        <v>11.41</v>
      </c>
      <c r="FK34" s="48">
        <f t="shared" si="53"/>
        <v>64.965000000000003</v>
      </c>
      <c r="FM34" s="27">
        <f>FQ34*E34</f>
        <v>5048.1719999999996</v>
      </c>
      <c r="FN34" s="28">
        <f>E34*FR34</f>
        <v>2021.354</v>
      </c>
      <c r="FO34" s="29">
        <f t="shared" si="54"/>
        <v>7069.5259999999998</v>
      </c>
      <c r="FQ34" s="38">
        <v>0.71407503133873473</v>
      </c>
      <c r="FR34" s="6">
        <v>0.28592496866126527</v>
      </c>
      <c r="FS34" s="36">
        <f t="shared" si="55"/>
        <v>1</v>
      </c>
      <c r="FT34" s="40"/>
      <c r="FU34" s="43">
        <f t="shared" si="56"/>
        <v>1006.2829999999999</v>
      </c>
      <c r="FV34" s="28">
        <v>959.197</v>
      </c>
      <c r="FW34" s="29">
        <f>CZ34</f>
        <v>1053.3689999999999</v>
      </c>
      <c r="FY34" s="43">
        <f t="shared" si="57"/>
        <v>6914.2970000000005</v>
      </c>
      <c r="FZ34" s="28">
        <v>6759.0680000000002</v>
      </c>
      <c r="GA34" s="29">
        <f>CG34</f>
        <v>7069.5259999999998</v>
      </c>
      <c r="GC34" s="43">
        <f t="shared" si="58"/>
        <v>1778.7565</v>
      </c>
      <c r="GD34" s="28">
        <v>1726.489</v>
      </c>
      <c r="GE34" s="29">
        <f>F34</f>
        <v>1831.0239999999999</v>
      </c>
      <c r="GG34" s="43">
        <f t="shared" si="59"/>
        <v>8693.0535</v>
      </c>
      <c r="GH34" s="40">
        <f t="shared" si="60"/>
        <v>8485.5570000000007</v>
      </c>
      <c r="GI34" s="50">
        <f t="shared" si="61"/>
        <v>8900.5499999999993</v>
      </c>
      <c r="GK34" s="43">
        <f t="shared" si="62"/>
        <v>5654.4354999999996</v>
      </c>
      <c r="GL34" s="28">
        <v>5659.4219999999996</v>
      </c>
      <c r="GM34" s="29">
        <f>G34</f>
        <v>5649.4489999999996</v>
      </c>
      <c r="GN34" s="28"/>
      <c r="GO34" s="43">
        <f t="shared" si="63"/>
        <v>8160.2584999999999</v>
      </c>
      <c r="GP34" s="28">
        <v>7964.9440000000004</v>
      </c>
      <c r="GQ34" s="29">
        <f>C34</f>
        <v>8355.5730000000003</v>
      </c>
      <c r="GR34" s="28"/>
      <c r="GS34" s="54">
        <f>ED34/C34</f>
        <v>0.49012293950396935</v>
      </c>
      <c r="GT34" s="44"/>
      <c r="GU34" s="56"/>
    </row>
    <row r="35" spans="1:203" x14ac:dyDescent="0.2">
      <c r="A35" s="1"/>
      <c r="B35" s="45" t="s">
        <v>205</v>
      </c>
      <c r="C35" s="27">
        <v>25911.003000000001</v>
      </c>
      <c r="D35" s="28">
        <v>25016.550499999998</v>
      </c>
      <c r="E35" s="28">
        <v>20545.331000000002</v>
      </c>
      <c r="F35" s="28">
        <v>8873.7010000000009</v>
      </c>
      <c r="G35" s="28">
        <v>16502.777999999998</v>
      </c>
      <c r="H35" s="28">
        <f t="shared" si="0"/>
        <v>34784.703999999998</v>
      </c>
      <c r="I35" s="29">
        <f t="shared" si="1"/>
        <v>29419.032000000003</v>
      </c>
      <c r="J35" s="28"/>
      <c r="K35" s="30">
        <v>545.83695625000007</v>
      </c>
      <c r="L35" s="31">
        <v>106.18310056</v>
      </c>
      <c r="M35" s="31">
        <v>3.6939794100000003</v>
      </c>
      <c r="N35" s="32">
        <f t="shared" si="2"/>
        <v>655.71403622000003</v>
      </c>
      <c r="O35" s="31">
        <v>322.20019402000003</v>
      </c>
      <c r="P35" s="32">
        <f t="shared" si="3"/>
        <v>333.5138422</v>
      </c>
      <c r="Q35" s="31">
        <v>19.49534031</v>
      </c>
      <c r="R35" s="32">
        <f t="shared" si="4"/>
        <v>314.01850188999998</v>
      </c>
      <c r="S35" s="31">
        <v>42.774241519999997</v>
      </c>
      <c r="T35" s="31">
        <v>9.3738896999999994</v>
      </c>
      <c r="U35" s="31">
        <v>-63.900000000000006</v>
      </c>
      <c r="V35" s="32">
        <f t="shared" si="5"/>
        <v>302.26663310999993</v>
      </c>
      <c r="W35" s="31">
        <v>62.246845000000008</v>
      </c>
      <c r="X35" s="33">
        <f t="shared" si="6"/>
        <v>240.01978810999992</v>
      </c>
      <c r="Y35" s="31"/>
      <c r="Z35" s="34">
        <f t="shared" si="7"/>
        <v>2.1819033613367282E-2</v>
      </c>
      <c r="AA35" s="35">
        <f t="shared" si="8"/>
        <v>4.2445140691959116E-3</v>
      </c>
      <c r="AB35" s="6">
        <f t="shared" si="9"/>
        <v>0.45517363243927067</v>
      </c>
      <c r="AC35" s="6">
        <f t="shared" si="10"/>
        <v>0.4612821779379</v>
      </c>
      <c r="AD35" s="6">
        <f t="shared" si="11"/>
        <v>0.49137303187436715</v>
      </c>
      <c r="AE35" s="35">
        <f t="shared" si="12"/>
        <v>1.2879481286598648E-2</v>
      </c>
      <c r="AF35" s="35">
        <f t="shared" si="13"/>
        <v>9.59443981335476E-3</v>
      </c>
      <c r="AG35" s="35">
        <f>X35/EB35</f>
        <v>2.0549043170770959E-2</v>
      </c>
      <c r="AH35" s="35">
        <f>(P35+S35+T35)/EB35</f>
        <v>3.3018046568311775E-2</v>
      </c>
      <c r="AI35" s="35">
        <f>R35/EB35</f>
        <v>2.6884365670721923E-2</v>
      </c>
      <c r="AJ35" s="36">
        <f>X35/FU35</f>
        <v>7.4443957427770088E-2</v>
      </c>
      <c r="AK35" s="37"/>
      <c r="AL35" s="38">
        <f t="shared" si="14"/>
        <v>6.4311563655969656E-2</v>
      </c>
      <c r="AM35" s="6">
        <f t="shared" si="15"/>
        <v>4.0287171139801209E-2</v>
      </c>
      <c r="AN35" s="36">
        <f t="shared" si="16"/>
        <v>3.927777189652551E-2</v>
      </c>
      <c r="AO35" s="31"/>
      <c r="AP35" s="38">
        <f t="shared" si="17"/>
        <v>0.80323738760889263</v>
      </c>
      <c r="AQ35" s="6">
        <f t="shared" si="18"/>
        <v>0.73733264640391682</v>
      </c>
      <c r="AR35" s="6">
        <f t="shared" si="19"/>
        <v>6.9494415171809473E-2</v>
      </c>
      <c r="AS35" s="6">
        <f t="shared" si="20"/>
        <v>0.38439498077322598</v>
      </c>
      <c r="AT35" s="6">
        <f t="shared" si="21"/>
        <v>0.15739564385060659</v>
      </c>
      <c r="AU35" s="46">
        <v>2.54</v>
      </c>
      <c r="AV35" s="47">
        <v>1.58</v>
      </c>
      <c r="AW35" s="31"/>
      <c r="AX35" s="38">
        <f>FW35/C35</f>
        <v>0.1296784613085028</v>
      </c>
      <c r="AY35" s="6">
        <v>0.1003</v>
      </c>
      <c r="AZ35" s="6">
        <f t="shared" si="22"/>
        <v>0.1937634352534536</v>
      </c>
      <c r="BA35" s="6">
        <f t="shared" si="23"/>
        <v>0.20743275073246875</v>
      </c>
      <c r="BB35" s="36">
        <f t="shared" si="24"/>
        <v>0.22306947484251533</v>
      </c>
      <c r="BC35" s="6"/>
      <c r="BD35" s="38">
        <f t="shared" si="25"/>
        <v>0.19316779905822976</v>
      </c>
      <c r="BE35" s="6">
        <f t="shared" si="26"/>
        <v>0.21797180797203078</v>
      </c>
      <c r="BF35" s="36">
        <f t="shared" si="27"/>
        <v>0.22408659206138881</v>
      </c>
      <c r="BG35" s="6"/>
      <c r="BH35" s="38"/>
      <c r="BI35" s="36">
        <v>2.9000000000000001E-2</v>
      </c>
      <c r="BJ35" s="38">
        <f t="shared" si="69"/>
        <v>1.6312500000000001E-2</v>
      </c>
      <c r="BK35" s="36">
        <f t="shared" si="70"/>
        <v>2.1750000000000002E-2</v>
      </c>
      <c r="BL35" s="39">
        <v>1.4999999999999999E-2</v>
      </c>
      <c r="BM35" s="6"/>
      <c r="BN35" s="38"/>
      <c r="BO35" s="36">
        <f t="shared" si="71"/>
        <v>3.6855299058229735E-2</v>
      </c>
      <c r="BP35" s="6"/>
      <c r="BQ35" s="38"/>
      <c r="BR35" s="36">
        <f t="shared" si="72"/>
        <v>4.1221807972030788E-2</v>
      </c>
      <c r="BS35" s="6"/>
      <c r="BT35" s="38"/>
      <c r="BU35" s="36">
        <f t="shared" si="73"/>
        <v>3.0086592061388806E-2</v>
      </c>
      <c r="BV35" s="31"/>
      <c r="BW35" s="34">
        <f>Q35/FY35</f>
        <v>9.7845579384278712E-4</v>
      </c>
      <c r="BX35" s="6">
        <f t="shared" si="28"/>
        <v>5.0550330739424137E-2</v>
      </c>
      <c r="BY35" s="35">
        <f>FG35/E35</f>
        <v>1.3662666228156654E-2</v>
      </c>
      <c r="BZ35" s="6">
        <f t="shared" si="29"/>
        <v>8.094530776224737E-2</v>
      </c>
      <c r="CA35" s="6">
        <f t="shared" si="30"/>
        <v>0.76395814698726439</v>
      </c>
      <c r="CB35" s="36">
        <f t="shared" si="31"/>
        <v>0.83515575903381178</v>
      </c>
      <c r="CC35" s="31"/>
      <c r="CD35" s="30">
        <v>122.91899999999998</v>
      </c>
      <c r="CE35" s="31">
        <v>328.69599999999997</v>
      </c>
      <c r="CF35" s="32">
        <f t="shared" si="32"/>
        <v>451.61499999999995</v>
      </c>
      <c r="CG35" s="28">
        <v>20545.331000000002</v>
      </c>
      <c r="CH35" s="31">
        <v>34.391999999999996</v>
      </c>
      <c r="CI35" s="31">
        <v>73.331999999999994</v>
      </c>
      <c r="CJ35" s="32">
        <f t="shared" si="33"/>
        <v>20437.607000000004</v>
      </c>
      <c r="CK35" s="31">
        <v>3571.52</v>
      </c>
      <c r="CL35" s="31">
        <v>1276.9389999999999</v>
      </c>
      <c r="CM35" s="32">
        <f t="shared" si="34"/>
        <v>4848.4589999999998</v>
      </c>
      <c r="CN35" s="31">
        <v>24.873000000000001</v>
      </c>
      <c r="CO35" s="31">
        <v>0</v>
      </c>
      <c r="CP35" s="31">
        <v>121.893</v>
      </c>
      <c r="CQ35" s="31">
        <v>26.555999999995578</v>
      </c>
      <c r="CR35" s="32">
        <f t="shared" si="35"/>
        <v>25911.003000000001</v>
      </c>
      <c r="CS35" s="31">
        <v>101.224</v>
      </c>
      <c r="CT35" s="28">
        <v>16502.777999999998</v>
      </c>
      <c r="CU35" s="32">
        <f t="shared" si="36"/>
        <v>16604.001999999997</v>
      </c>
      <c r="CV35" s="31">
        <v>5421.9850000000006</v>
      </c>
      <c r="CW35" s="31">
        <v>169.17700000000332</v>
      </c>
      <c r="CX35" s="32">
        <f t="shared" si="37"/>
        <v>5591.1620000000039</v>
      </c>
      <c r="CY35" s="31">
        <v>355.74</v>
      </c>
      <c r="CZ35" s="31">
        <v>3360.0990000000002</v>
      </c>
      <c r="DA35" s="48">
        <f t="shared" si="38"/>
        <v>25911.003000000004</v>
      </c>
      <c r="DB35" s="31"/>
      <c r="DC35" s="49">
        <v>4078.2789999999995</v>
      </c>
      <c r="DD35" s="31"/>
      <c r="DE35" s="27">
        <v>1023</v>
      </c>
      <c r="DF35" s="28">
        <v>1610</v>
      </c>
      <c r="DG35" s="28">
        <v>2015</v>
      </c>
      <c r="DH35" s="28">
        <v>900</v>
      </c>
      <c r="DI35" s="28">
        <v>315</v>
      </c>
      <c r="DJ35" s="28">
        <v>0</v>
      </c>
      <c r="DK35" s="29">
        <f t="shared" si="39"/>
        <v>5863</v>
      </c>
      <c r="DL35" s="39">
        <f t="shared" si="40"/>
        <v>0.2262745290099345</v>
      </c>
      <c r="DM35" s="31"/>
      <c r="DN35" s="43" t="s">
        <v>236</v>
      </c>
      <c r="DO35" s="40">
        <v>154.9</v>
      </c>
      <c r="DP35" s="50">
        <v>10</v>
      </c>
      <c r="DQ35" s="51" t="s">
        <v>172</v>
      </c>
      <c r="DR35" s="41"/>
      <c r="DS35" s="41"/>
      <c r="DT35" s="52" t="s">
        <v>166</v>
      </c>
      <c r="DU35" s="41" t="s">
        <v>170</v>
      </c>
      <c r="DV35" s="39">
        <v>0.33409240647884775</v>
      </c>
      <c r="DW35" s="42"/>
      <c r="DX35" s="27">
        <v>2318.4736294006589</v>
      </c>
      <c r="DY35" s="28">
        <v>2482.0336294006588</v>
      </c>
      <c r="DZ35" s="29">
        <v>2669.1346294006589</v>
      </c>
      <c r="EA35" s="28"/>
      <c r="EB35" s="43">
        <f t="shared" si="41"/>
        <v>11680.338890494182</v>
      </c>
      <c r="EC35" s="28">
        <v>11395.191999999999</v>
      </c>
      <c r="ED35" s="29">
        <v>11965.485780988365</v>
      </c>
      <c r="EE35" s="28"/>
      <c r="EF35" s="27">
        <v>3111.991</v>
      </c>
      <c r="EG35" s="28">
        <v>3511.5909999999999</v>
      </c>
      <c r="EH35" s="29">
        <v>3610.1020000000003</v>
      </c>
      <c r="EI35" s="53">
        <v>16110.299000000001</v>
      </c>
      <c r="EJ35" s="28"/>
      <c r="EK35" s="27">
        <v>304.64051828999999</v>
      </c>
      <c r="EL35" s="28">
        <v>114.73588923</v>
      </c>
      <c r="EM35" s="28">
        <v>711.77656414</v>
      </c>
      <c r="EN35" s="28">
        <v>156.24243734000001</v>
      </c>
      <c r="EO35" s="28">
        <v>2848.4506815200002</v>
      </c>
      <c r="EP35" s="28">
        <v>73.969892330000008</v>
      </c>
      <c r="EQ35" s="28">
        <v>639.74201714999958</v>
      </c>
      <c r="ER35" s="29">
        <v>15695.773000000001</v>
      </c>
      <c r="ES35" s="29">
        <f t="shared" si="42"/>
        <v>20545.331000000002</v>
      </c>
      <c r="ET35" s="40"/>
      <c r="EU35" s="38">
        <f t="shared" si="43"/>
        <v>1.4827725009151712E-2</v>
      </c>
      <c r="EV35" s="6">
        <f t="shared" si="44"/>
        <v>5.5845237650344976E-3</v>
      </c>
      <c r="EW35" s="6">
        <f t="shared" si="45"/>
        <v>3.4644200384992579E-2</v>
      </c>
      <c r="EX35" s="6">
        <f t="shared" si="46"/>
        <v>7.6047661310494341E-3</v>
      </c>
      <c r="EY35" s="6">
        <f t="shared" si="47"/>
        <v>0.13864223854655833</v>
      </c>
      <c r="EZ35" s="6">
        <f t="shared" si="48"/>
        <v>3.600326143686855E-3</v>
      </c>
      <c r="FA35" s="6">
        <f t="shared" si="49"/>
        <v>3.113807303226215E-2</v>
      </c>
      <c r="FB35" s="6">
        <f t="shared" si="50"/>
        <v>0.76395814698726439</v>
      </c>
      <c r="FC35" s="39">
        <f t="shared" si="51"/>
        <v>1</v>
      </c>
      <c r="FD35" s="40"/>
      <c r="FE35" s="30">
        <v>113.59900000000002</v>
      </c>
      <c r="FF35" s="31">
        <v>167.10499999999999</v>
      </c>
      <c r="FG35" s="48">
        <f t="shared" si="52"/>
        <v>280.70400000000001</v>
      </c>
      <c r="FI35" s="30">
        <f>CH35</f>
        <v>34.391999999999996</v>
      </c>
      <c r="FJ35" s="31">
        <f>CI35</f>
        <v>73.331999999999994</v>
      </c>
      <c r="FK35" s="48">
        <f t="shared" si="53"/>
        <v>107.72399999999999</v>
      </c>
      <c r="FM35" s="27">
        <f>FQ35*E35</f>
        <v>15695.773000000001</v>
      </c>
      <c r="FN35" s="28">
        <f>E35*FR35</f>
        <v>4849.5580000000009</v>
      </c>
      <c r="FO35" s="29">
        <f t="shared" si="54"/>
        <v>20545.331000000002</v>
      </c>
      <c r="FQ35" s="38">
        <v>0.76395814698726439</v>
      </c>
      <c r="FR35" s="6">
        <v>0.23604185301273561</v>
      </c>
      <c r="FS35" s="36">
        <f t="shared" si="55"/>
        <v>1</v>
      </c>
      <c r="FT35" s="40"/>
      <c r="FU35" s="43">
        <f t="shared" si="56"/>
        <v>3224.1675</v>
      </c>
      <c r="FV35" s="28">
        <v>3088.2359999999999</v>
      </c>
      <c r="FW35" s="29">
        <f>CZ35</f>
        <v>3360.0990000000002</v>
      </c>
      <c r="FY35" s="43">
        <f t="shared" si="57"/>
        <v>19924.600000000002</v>
      </c>
      <c r="FZ35" s="28">
        <v>19303.869000000002</v>
      </c>
      <c r="GA35" s="29">
        <f>CG35</f>
        <v>20545.331000000002</v>
      </c>
      <c r="GC35" s="43">
        <f t="shared" si="58"/>
        <v>8924.7770000000019</v>
      </c>
      <c r="GD35" s="28">
        <v>8975.853000000001</v>
      </c>
      <c r="GE35" s="29">
        <f>F35</f>
        <v>8873.7010000000009</v>
      </c>
      <c r="GG35" s="43">
        <f t="shared" si="59"/>
        <v>28849.377</v>
      </c>
      <c r="GH35" s="40">
        <f t="shared" si="60"/>
        <v>28279.722000000002</v>
      </c>
      <c r="GI35" s="50">
        <f t="shared" si="61"/>
        <v>29419.032000000003</v>
      </c>
      <c r="GK35" s="43">
        <f t="shared" si="62"/>
        <v>16190.9305</v>
      </c>
      <c r="GL35" s="28">
        <v>15879.083000000002</v>
      </c>
      <c r="GM35" s="29">
        <f>G35</f>
        <v>16502.777999999998</v>
      </c>
      <c r="GN35" s="28"/>
      <c r="GO35" s="43">
        <f t="shared" si="63"/>
        <v>25016.550499999998</v>
      </c>
      <c r="GP35" s="28">
        <v>24122.097999999998</v>
      </c>
      <c r="GQ35" s="29">
        <f>C35</f>
        <v>25911.003000000001</v>
      </c>
      <c r="GR35" s="28"/>
      <c r="GS35" s="54">
        <f>ED35/C35</f>
        <v>0.46179168675903304</v>
      </c>
      <c r="GT35" s="44"/>
    </row>
    <row r="36" spans="1:203" x14ac:dyDescent="0.2">
      <c r="A36" s="1"/>
      <c r="B36" s="45" t="s">
        <v>206</v>
      </c>
      <c r="C36" s="27">
        <v>17375.526000000002</v>
      </c>
      <c r="D36" s="28">
        <v>17048.273500000003</v>
      </c>
      <c r="E36" s="28">
        <v>14270.358</v>
      </c>
      <c r="F36" s="28">
        <v>2345.9380000000001</v>
      </c>
      <c r="G36" s="28">
        <v>10743.384</v>
      </c>
      <c r="H36" s="28">
        <f t="shared" si="0"/>
        <v>19721.464</v>
      </c>
      <c r="I36" s="29">
        <f t="shared" si="1"/>
        <v>16616.296000000002</v>
      </c>
      <c r="J36" s="28"/>
      <c r="K36" s="30">
        <v>401.69200000000001</v>
      </c>
      <c r="L36" s="31">
        <v>62.387</v>
      </c>
      <c r="M36" s="31">
        <v>2.1709999999999998</v>
      </c>
      <c r="N36" s="32">
        <f t="shared" si="2"/>
        <v>466.25</v>
      </c>
      <c r="O36" s="31">
        <v>185.625</v>
      </c>
      <c r="P36" s="32">
        <f t="shared" si="3"/>
        <v>280.625</v>
      </c>
      <c r="Q36" s="31">
        <v>19.638999999999999</v>
      </c>
      <c r="R36" s="32">
        <f t="shared" si="4"/>
        <v>260.98599999999999</v>
      </c>
      <c r="S36" s="31">
        <v>27.059000000000001</v>
      </c>
      <c r="T36" s="31">
        <v>-1.7589999999999999</v>
      </c>
      <c r="U36" s="31">
        <v>-19</v>
      </c>
      <c r="V36" s="32">
        <f t="shared" si="5"/>
        <v>267.286</v>
      </c>
      <c r="W36" s="31">
        <v>60.381999999999998</v>
      </c>
      <c r="X36" s="33">
        <f t="shared" si="6"/>
        <v>206.904</v>
      </c>
      <c r="Y36" s="31"/>
      <c r="Z36" s="34">
        <f t="shared" si="7"/>
        <v>2.3562034008898315E-2</v>
      </c>
      <c r="AA36" s="35">
        <f t="shared" si="8"/>
        <v>3.659432141325043E-3</v>
      </c>
      <c r="AB36" s="6">
        <f t="shared" si="9"/>
        <v>0.37763198046994201</v>
      </c>
      <c r="AC36" s="6">
        <f t="shared" si="10"/>
        <v>0.3762854519175608</v>
      </c>
      <c r="AD36" s="6">
        <f t="shared" si="11"/>
        <v>0.39812332439678283</v>
      </c>
      <c r="AE36" s="35">
        <f t="shared" si="12"/>
        <v>1.0888199324113374E-2</v>
      </c>
      <c r="AF36" s="35">
        <f t="shared" si="13"/>
        <v>1.2136360904815374E-2</v>
      </c>
      <c r="AG36" s="35">
        <f>X36/EB36</f>
        <v>2.4455378956488236E-2</v>
      </c>
      <c r="AH36" s="35">
        <f>(P36+S36+T36)/EB36</f>
        <v>3.6159338665582415E-2</v>
      </c>
      <c r="AI36" s="35">
        <f>R36/EB36</f>
        <v>3.0847695222605838E-2</v>
      </c>
      <c r="AJ36" s="36">
        <f>X36/FU36</f>
        <v>0.10221368125163642</v>
      </c>
      <c r="AK36" s="37"/>
      <c r="AL36" s="38">
        <f t="shared" si="14"/>
        <v>5.322319173236844E-2</v>
      </c>
      <c r="AM36" s="6">
        <f t="shared" si="15"/>
        <v>7.0488160577063808E-2</v>
      </c>
      <c r="AN36" s="36">
        <f t="shared" si="16"/>
        <v>2.5713135389771848E-2</v>
      </c>
      <c r="AO36" s="31"/>
      <c r="AP36" s="38">
        <f t="shared" si="17"/>
        <v>0.75284614443449838</v>
      </c>
      <c r="AQ36" s="6">
        <f t="shared" si="18"/>
        <v>0.71068702648605386</v>
      </c>
      <c r="AR36" s="6">
        <f t="shared" si="19"/>
        <v>0.11102219293965548</v>
      </c>
      <c r="AS36" s="6">
        <f t="shared" si="20"/>
        <v>0.30248736067040505</v>
      </c>
      <c r="AT36" s="6">
        <f t="shared" si="21"/>
        <v>0.14068328060974958</v>
      </c>
      <c r="AU36" s="46">
        <v>1.9618</v>
      </c>
      <c r="AV36" s="47">
        <v>1.3918000000000001</v>
      </c>
      <c r="AW36" s="31"/>
      <c r="AX36" s="38">
        <f>FW36/C36</f>
        <v>0.12266500593996406</v>
      </c>
      <c r="AY36" s="6">
        <v>0.10920000000000001</v>
      </c>
      <c r="AZ36" s="6">
        <f t="shared" si="22"/>
        <v>0.19834163538581331</v>
      </c>
      <c r="BA36" s="6">
        <f t="shared" si="23"/>
        <v>0.21306292513386185</v>
      </c>
      <c r="BB36" s="36">
        <f t="shared" si="24"/>
        <v>0.23118143559299847</v>
      </c>
      <c r="BC36" s="6"/>
      <c r="BD36" s="38">
        <f t="shared" si="25"/>
        <v>0.20100000000000001</v>
      </c>
      <c r="BE36" s="6">
        <f t="shared" si="26"/>
        <v>0.216</v>
      </c>
      <c r="BF36" s="36">
        <f t="shared" si="27"/>
        <v>0.23399999999999999</v>
      </c>
      <c r="BG36" s="6"/>
      <c r="BH36" s="38"/>
      <c r="BI36" s="36">
        <v>2.5999999999999999E-2</v>
      </c>
      <c r="BJ36" s="105">
        <f t="shared" si="69"/>
        <v>1.4624999999999999E-2</v>
      </c>
      <c r="BK36" s="57">
        <f t="shared" si="70"/>
        <v>1.95E-2</v>
      </c>
      <c r="BL36" s="39"/>
      <c r="BM36" s="6"/>
      <c r="BN36" s="38"/>
      <c r="BO36" s="36">
        <f t="shared" si="71"/>
        <v>4.6375E-2</v>
      </c>
      <c r="BP36" s="6"/>
      <c r="BQ36" s="38"/>
      <c r="BR36" s="36">
        <f t="shared" si="72"/>
        <v>4.1500000000000009E-2</v>
      </c>
      <c r="BS36" s="6"/>
      <c r="BT36" s="38"/>
      <c r="BU36" s="36">
        <f t="shared" si="73"/>
        <v>4.2999999999999983E-2</v>
      </c>
      <c r="BV36" s="31"/>
      <c r="BW36" s="34">
        <f>Q36/FY36</f>
        <v>1.4118831328276918E-3</v>
      </c>
      <c r="BX36" s="6">
        <f t="shared" si="28"/>
        <v>6.4195472746588211E-2</v>
      </c>
      <c r="BY36" s="35">
        <f>FG36/E36</f>
        <v>1.1691087217293358E-2</v>
      </c>
      <c r="BZ36" s="6">
        <f t="shared" si="29"/>
        <v>7.5297673045729402E-2</v>
      </c>
      <c r="CA36" s="6">
        <f t="shared" si="30"/>
        <v>0.69487184554164649</v>
      </c>
      <c r="CB36" s="36">
        <f t="shared" si="31"/>
        <v>0.7379507442573241</v>
      </c>
      <c r="CC36" s="31"/>
      <c r="CD36" s="30">
        <v>19.129000000000001</v>
      </c>
      <c r="CE36" s="31">
        <v>379.721</v>
      </c>
      <c r="CF36" s="32">
        <f t="shared" si="32"/>
        <v>398.85</v>
      </c>
      <c r="CG36" s="28">
        <v>14270.358</v>
      </c>
      <c r="CH36" s="31">
        <v>44.345999999999997</v>
      </c>
      <c r="CI36" s="31">
        <v>39.971000000000004</v>
      </c>
      <c r="CJ36" s="32">
        <f t="shared" si="33"/>
        <v>14186.041000000001</v>
      </c>
      <c r="CK36" s="31">
        <v>2036.34</v>
      </c>
      <c r="CL36" s="31">
        <v>617.55600000000004</v>
      </c>
      <c r="CM36" s="32">
        <f t="shared" si="34"/>
        <v>2653.8959999999997</v>
      </c>
      <c r="CN36" s="31">
        <v>0</v>
      </c>
      <c r="CO36" s="31">
        <v>0</v>
      </c>
      <c r="CP36" s="31">
        <v>123.08799999999999</v>
      </c>
      <c r="CQ36" s="31">
        <v>13.651000000002313</v>
      </c>
      <c r="CR36" s="32">
        <f t="shared" si="35"/>
        <v>17375.526000000002</v>
      </c>
      <c r="CS36" s="31">
        <v>8.5500000000000007</v>
      </c>
      <c r="CT36" s="28">
        <v>10743.384</v>
      </c>
      <c r="CU36" s="32">
        <f t="shared" si="36"/>
        <v>10751.933999999999</v>
      </c>
      <c r="CV36" s="31">
        <v>4074.3580000000002</v>
      </c>
      <c r="CW36" s="31">
        <v>127.25800000000208</v>
      </c>
      <c r="CX36" s="32">
        <f t="shared" si="37"/>
        <v>4201.6160000000018</v>
      </c>
      <c r="CY36" s="31">
        <v>290.60700000000003</v>
      </c>
      <c r="CZ36" s="31">
        <v>2131.3690000000001</v>
      </c>
      <c r="DA36" s="48">
        <f t="shared" si="38"/>
        <v>17375.526000000002</v>
      </c>
      <c r="DB36" s="31"/>
      <c r="DC36" s="49">
        <v>2444.4459999999999</v>
      </c>
      <c r="DD36" s="31"/>
      <c r="DE36" s="27">
        <v>925</v>
      </c>
      <c r="DF36" s="28">
        <v>1000</v>
      </c>
      <c r="DG36" s="28">
        <v>990</v>
      </c>
      <c r="DH36" s="28">
        <v>725</v>
      </c>
      <c r="DI36" s="28">
        <v>700</v>
      </c>
      <c r="DJ36" s="28">
        <v>0</v>
      </c>
      <c r="DK36" s="29">
        <f t="shared" si="39"/>
        <v>4340</v>
      </c>
      <c r="DL36" s="39">
        <f t="shared" si="40"/>
        <v>0.2497766110792847</v>
      </c>
      <c r="DM36" s="31"/>
      <c r="DN36" s="43" t="s">
        <v>237</v>
      </c>
      <c r="DO36" s="40">
        <v>80</v>
      </c>
      <c r="DP36" s="50">
        <v>11</v>
      </c>
      <c r="DQ36" s="51" t="s">
        <v>172</v>
      </c>
      <c r="DR36" s="41" t="s">
        <v>168</v>
      </c>
      <c r="DS36" s="41" t="s">
        <v>169</v>
      </c>
      <c r="DT36" s="52" t="s">
        <v>166</v>
      </c>
      <c r="DU36" s="41" t="s">
        <v>167</v>
      </c>
      <c r="DV36" s="39">
        <v>0.26977217606853343</v>
      </c>
      <c r="DW36" s="42"/>
      <c r="DX36" s="27">
        <v>1751.5050000000001</v>
      </c>
      <c r="DY36" s="28">
        <v>1881.5050000000001</v>
      </c>
      <c r="DZ36" s="29">
        <v>2041.5050000000001</v>
      </c>
      <c r="EA36" s="28"/>
      <c r="EB36" s="43">
        <f t="shared" si="41"/>
        <v>8460.4699999999993</v>
      </c>
      <c r="EC36" s="28">
        <v>8090.192</v>
      </c>
      <c r="ED36" s="29">
        <v>8830.7479999999996</v>
      </c>
      <c r="EE36" s="28"/>
      <c r="EF36" s="27">
        <v>2001.2408220000002</v>
      </c>
      <c r="EG36" s="28">
        <v>2150.5871520000001</v>
      </c>
      <c r="EH36" s="29">
        <v>2329.8027480000001</v>
      </c>
      <c r="EI36" s="53">
        <v>9956.4220000000005</v>
      </c>
      <c r="EJ36" s="28"/>
      <c r="EK36" s="27">
        <v>94.257999999999996</v>
      </c>
      <c r="EL36" s="28">
        <v>49.286999999999999</v>
      </c>
      <c r="EM36" s="28">
        <v>1415.7260000000001</v>
      </c>
      <c r="EN36" s="28">
        <v>287.00799999999998</v>
      </c>
      <c r="EO36" s="28">
        <v>2159.2350000000001</v>
      </c>
      <c r="EP36" s="28">
        <v>62.793999999999997</v>
      </c>
      <c r="EQ36" s="28">
        <v>285.97999999999956</v>
      </c>
      <c r="ER36" s="29">
        <v>9916.07</v>
      </c>
      <c r="ES36" s="29">
        <f t="shared" si="42"/>
        <v>14270.358</v>
      </c>
      <c r="ET36" s="40"/>
      <c r="EU36" s="38">
        <f t="shared" si="43"/>
        <v>6.6051601508525567E-3</v>
      </c>
      <c r="EV36" s="6">
        <f t="shared" si="44"/>
        <v>3.4538026305997367E-3</v>
      </c>
      <c r="EW36" s="6">
        <f t="shared" si="45"/>
        <v>9.9207462069276761E-2</v>
      </c>
      <c r="EX36" s="6">
        <f t="shared" si="46"/>
        <v>2.0112179386109302E-2</v>
      </c>
      <c r="EY36" s="6">
        <f t="shared" si="47"/>
        <v>0.15130909820202129</v>
      </c>
      <c r="EZ36" s="6">
        <f t="shared" si="48"/>
        <v>4.4003100693058997E-3</v>
      </c>
      <c r="FA36" s="6">
        <f t="shared" si="49"/>
        <v>2.0040141950187905E-2</v>
      </c>
      <c r="FB36" s="6">
        <f t="shared" si="50"/>
        <v>0.69487184554164649</v>
      </c>
      <c r="FC36" s="39">
        <f t="shared" si="51"/>
        <v>1</v>
      </c>
      <c r="FD36" s="40"/>
      <c r="FE36" s="30">
        <v>85.834000000000003</v>
      </c>
      <c r="FF36" s="31">
        <v>81.001999999999995</v>
      </c>
      <c r="FG36" s="48">
        <f t="shared" si="52"/>
        <v>166.83600000000001</v>
      </c>
      <c r="FI36" s="30">
        <f>CH36</f>
        <v>44.345999999999997</v>
      </c>
      <c r="FJ36" s="31">
        <f>CI36</f>
        <v>39.971000000000004</v>
      </c>
      <c r="FK36" s="48">
        <f t="shared" si="53"/>
        <v>84.317000000000007</v>
      </c>
      <c r="FM36" s="27">
        <f>FQ36*E36</f>
        <v>9916.07</v>
      </c>
      <c r="FN36" s="28">
        <f>E36*FR36</f>
        <v>4354.2880000000005</v>
      </c>
      <c r="FO36" s="29">
        <f t="shared" si="54"/>
        <v>14270.358</v>
      </c>
      <c r="FQ36" s="38">
        <v>0.69487184554164649</v>
      </c>
      <c r="FR36" s="6">
        <v>0.30512815445835351</v>
      </c>
      <c r="FS36" s="36">
        <f t="shared" si="55"/>
        <v>1</v>
      </c>
      <c r="FT36" s="40"/>
      <c r="FU36" s="43">
        <f t="shared" si="56"/>
        <v>2024.23</v>
      </c>
      <c r="FV36" s="28">
        <v>1917.0909999999999</v>
      </c>
      <c r="FW36" s="29">
        <f>CZ36</f>
        <v>2131.3690000000001</v>
      </c>
      <c r="FY36" s="43">
        <f t="shared" si="57"/>
        <v>13909.791499999999</v>
      </c>
      <c r="FZ36" s="28">
        <v>13549.225</v>
      </c>
      <c r="GA36" s="29">
        <f>CG36</f>
        <v>14270.358</v>
      </c>
      <c r="GC36" s="43">
        <f t="shared" si="58"/>
        <v>2159.44</v>
      </c>
      <c r="GD36" s="28">
        <v>1972.942</v>
      </c>
      <c r="GE36" s="29">
        <f>F36</f>
        <v>2345.9380000000001</v>
      </c>
      <c r="GG36" s="43">
        <f t="shared" si="59"/>
        <v>16069.231500000002</v>
      </c>
      <c r="GH36" s="40">
        <f t="shared" si="60"/>
        <v>15522.167000000001</v>
      </c>
      <c r="GI36" s="50">
        <f t="shared" si="61"/>
        <v>16616.296000000002</v>
      </c>
      <c r="GK36" s="43">
        <f t="shared" si="62"/>
        <v>10608.7235</v>
      </c>
      <c r="GL36" s="28">
        <v>10474.063</v>
      </c>
      <c r="GM36" s="29">
        <f>G36</f>
        <v>10743.384</v>
      </c>
      <c r="GN36" s="28"/>
      <c r="GO36" s="43">
        <f t="shared" si="63"/>
        <v>17048.273500000003</v>
      </c>
      <c r="GP36" s="28">
        <v>16721.021000000001</v>
      </c>
      <c r="GQ36" s="29">
        <f>C36</f>
        <v>17375.526000000002</v>
      </c>
      <c r="GR36" s="28"/>
      <c r="GS36" s="54">
        <f>ED36/C36</f>
        <v>0.50822910339520078</v>
      </c>
      <c r="GT36" s="44"/>
    </row>
    <row r="37" spans="1:203" x14ac:dyDescent="0.2">
      <c r="A37" s="1"/>
      <c r="B37" s="45" t="s">
        <v>207</v>
      </c>
      <c r="C37" s="27">
        <v>7764.8329999999996</v>
      </c>
      <c r="D37" s="28">
        <v>7507.0599999999995</v>
      </c>
      <c r="E37" s="28">
        <v>6374.951</v>
      </c>
      <c r="F37" s="28">
        <v>783.55</v>
      </c>
      <c r="G37" s="28">
        <v>5855.2780000000002</v>
      </c>
      <c r="H37" s="28">
        <f t="shared" si="0"/>
        <v>8548.3829999999998</v>
      </c>
      <c r="I37" s="29">
        <f t="shared" si="1"/>
        <v>7158.5010000000002</v>
      </c>
      <c r="J37" s="28"/>
      <c r="K37" s="30">
        <v>180.00600000000003</v>
      </c>
      <c r="L37" s="31">
        <v>22.777999999999999</v>
      </c>
      <c r="M37" s="31">
        <v>3.8479999999999999</v>
      </c>
      <c r="N37" s="32">
        <f t="shared" si="2"/>
        <v>206.63200000000003</v>
      </c>
      <c r="O37" s="31">
        <v>106.084</v>
      </c>
      <c r="P37" s="32">
        <f t="shared" si="3"/>
        <v>100.54800000000003</v>
      </c>
      <c r="Q37" s="31">
        <v>8.3339999999999996</v>
      </c>
      <c r="R37" s="32">
        <f t="shared" si="4"/>
        <v>92.214000000000027</v>
      </c>
      <c r="S37" s="31">
        <v>14.374000000000001</v>
      </c>
      <c r="T37" s="31">
        <v>10.858000000000001</v>
      </c>
      <c r="U37" s="31">
        <v>-10.4</v>
      </c>
      <c r="V37" s="32">
        <f t="shared" si="5"/>
        <v>107.04600000000002</v>
      </c>
      <c r="W37" s="31">
        <v>22.974000000000004</v>
      </c>
      <c r="X37" s="33">
        <f t="shared" si="6"/>
        <v>84.072000000000017</v>
      </c>
      <c r="Y37" s="31"/>
      <c r="Z37" s="34">
        <f t="shared" si="7"/>
        <v>2.3978228494244091E-2</v>
      </c>
      <c r="AA37" s="35">
        <f t="shared" si="8"/>
        <v>3.0342104632172916E-3</v>
      </c>
      <c r="AB37" s="6">
        <f t="shared" si="9"/>
        <v>0.45752682607045503</v>
      </c>
      <c r="AC37" s="6">
        <f t="shared" si="10"/>
        <v>0.48000506773571755</v>
      </c>
      <c r="AD37" s="6">
        <f t="shared" si="11"/>
        <v>0.51339579542374847</v>
      </c>
      <c r="AE37" s="35">
        <f t="shared" si="12"/>
        <v>1.4131231134425461E-2</v>
      </c>
      <c r="AF37" s="35">
        <f t="shared" si="13"/>
        <v>1.1199057953446492E-2</v>
      </c>
      <c r="AG37" s="35">
        <f>X37/EB37</f>
        <v>2.2858705861513038E-2</v>
      </c>
      <c r="AH37" s="35">
        <f>(P37+S37+T37)/EB37</f>
        <v>3.4198877429597367E-2</v>
      </c>
      <c r="AI37" s="35">
        <f>R37/EB37</f>
        <v>2.5072470053211098E-2</v>
      </c>
      <c r="AJ37" s="36">
        <f>X37/FU37</f>
        <v>7.9197325422895384E-2</v>
      </c>
      <c r="AK37" s="37"/>
      <c r="AL37" s="38">
        <f t="shared" si="14"/>
        <v>7.2878188260855306E-2</v>
      </c>
      <c r="AM37" s="6">
        <f t="shared" si="15"/>
        <v>4.8954525772538782E-2</v>
      </c>
      <c r="AN37" s="36">
        <f t="shared" si="16"/>
        <v>5.2397753313862101E-2</v>
      </c>
      <c r="AO37" s="31"/>
      <c r="AP37" s="38">
        <f t="shared" si="17"/>
        <v>0.91848204009724943</v>
      </c>
      <c r="AQ37" s="6">
        <f t="shared" si="18"/>
        <v>0.88607560839708577</v>
      </c>
      <c r="AR37" s="6">
        <f t="shared" si="19"/>
        <v>-3.1908348833774011E-2</v>
      </c>
      <c r="AS37" s="6">
        <f t="shared" si="20"/>
        <v>0.14740806402404277</v>
      </c>
      <c r="AT37" s="6">
        <f t="shared" si="21"/>
        <v>0.12886136765594317</v>
      </c>
      <c r="AU37" s="46">
        <v>2.2599999999999998</v>
      </c>
      <c r="AV37" s="47">
        <v>1.32</v>
      </c>
      <c r="AW37" s="31"/>
      <c r="AX37" s="38">
        <f>FW37/C37</f>
        <v>0.1408063766471217</v>
      </c>
      <c r="AY37" s="6">
        <v>0.11650000000000001</v>
      </c>
      <c r="AZ37" s="6">
        <f t="shared" si="22"/>
        <v>0.23174964302611104</v>
      </c>
      <c r="BA37" s="6">
        <f t="shared" si="23"/>
        <v>0.24245350776351313</v>
      </c>
      <c r="BB37" s="36">
        <f t="shared" si="24"/>
        <v>0.24245350776351313</v>
      </c>
      <c r="BC37" s="6"/>
      <c r="BD37" s="38">
        <f t="shared" si="25"/>
        <v>0.24257106801041067</v>
      </c>
      <c r="BE37" s="6">
        <f t="shared" si="26"/>
        <v>0.24433438532220503</v>
      </c>
      <c r="BF37" s="36">
        <f t="shared" si="27"/>
        <v>0.24671046832739413</v>
      </c>
      <c r="BG37" s="6"/>
      <c r="BH37" s="38"/>
      <c r="BI37" s="36">
        <v>0.03</v>
      </c>
      <c r="BJ37" s="105">
        <f t="shared" si="69"/>
        <v>1.6875000000000001E-2</v>
      </c>
      <c r="BK37" s="57">
        <f t="shared" si="70"/>
        <v>2.2499999999999999E-2</v>
      </c>
      <c r="BL37" s="39"/>
      <c r="BM37" s="6"/>
      <c r="BN37" s="38"/>
      <c r="BO37" s="36">
        <f t="shared" si="71"/>
        <v>8.5696068010410659E-2</v>
      </c>
      <c r="BP37" s="6"/>
      <c r="BQ37" s="38"/>
      <c r="BR37" s="36">
        <f t="shared" si="72"/>
        <v>6.6834385322205037E-2</v>
      </c>
      <c r="BS37" s="6"/>
      <c r="BT37" s="38"/>
      <c r="BU37" s="36">
        <f t="shared" si="73"/>
        <v>5.1710468327394121E-2</v>
      </c>
      <c r="BV37" s="31"/>
      <c r="BW37" s="34">
        <f>Q37/FY37</f>
        <v>1.3532663260280658E-3</v>
      </c>
      <c r="BX37" s="6">
        <f t="shared" si="28"/>
        <v>6.625854666878675E-2</v>
      </c>
      <c r="BY37" s="35">
        <f>FG37/E37</f>
        <v>2.1015534080183522E-2</v>
      </c>
      <c r="BZ37" s="6">
        <f t="shared" si="29"/>
        <v>0.11868800291995896</v>
      </c>
      <c r="CA37" s="6">
        <f t="shared" si="30"/>
        <v>0.83843201304606096</v>
      </c>
      <c r="CB37" s="36">
        <f t="shared" si="31"/>
        <v>0.8561168043421381</v>
      </c>
      <c r="CC37" s="31"/>
      <c r="CD37" s="30">
        <v>83.650999999999996</v>
      </c>
      <c r="CE37" s="31">
        <v>635.68299999999999</v>
      </c>
      <c r="CF37" s="32">
        <f t="shared" si="32"/>
        <v>719.33399999999995</v>
      </c>
      <c r="CG37" s="28">
        <v>6374.951</v>
      </c>
      <c r="CH37" s="31">
        <v>24.318000000000001</v>
      </c>
      <c r="CI37" s="31">
        <v>11.126999999999999</v>
      </c>
      <c r="CJ37" s="32">
        <f t="shared" si="33"/>
        <v>6339.5059999999994</v>
      </c>
      <c r="CK37" s="31">
        <v>264.77300000000002</v>
      </c>
      <c r="CL37" s="31">
        <v>346.91300000000001</v>
      </c>
      <c r="CM37" s="32">
        <f t="shared" si="34"/>
        <v>611.68600000000004</v>
      </c>
      <c r="CN37" s="31">
        <v>7.55</v>
      </c>
      <c r="CO37" s="31">
        <v>0</v>
      </c>
      <c r="CP37" s="31">
        <v>74.944999999999993</v>
      </c>
      <c r="CQ37" s="31">
        <v>11.812000000000367</v>
      </c>
      <c r="CR37" s="32">
        <f t="shared" si="35"/>
        <v>7764.8329999999996</v>
      </c>
      <c r="CS37" s="31">
        <v>151.20099999999999</v>
      </c>
      <c r="CT37" s="28">
        <v>5855.2780000000002</v>
      </c>
      <c r="CU37" s="32">
        <f t="shared" si="36"/>
        <v>6006.4790000000003</v>
      </c>
      <c r="CV37" s="31">
        <v>601.62300000000005</v>
      </c>
      <c r="CW37" s="31">
        <v>63.392999999999347</v>
      </c>
      <c r="CX37" s="32">
        <f t="shared" si="37"/>
        <v>665.01599999999939</v>
      </c>
      <c r="CY37" s="31">
        <v>0</v>
      </c>
      <c r="CZ37" s="31">
        <v>1093.338</v>
      </c>
      <c r="DA37" s="48">
        <f t="shared" si="38"/>
        <v>7764.8329999999996</v>
      </c>
      <c r="DB37" s="31"/>
      <c r="DC37" s="49">
        <v>1000.587</v>
      </c>
      <c r="DD37" s="31"/>
      <c r="DE37" s="27">
        <v>290</v>
      </c>
      <c r="DF37" s="28">
        <v>200</v>
      </c>
      <c r="DG37" s="28">
        <v>200</v>
      </c>
      <c r="DH37" s="28">
        <v>0</v>
      </c>
      <c r="DI37" s="28">
        <v>0</v>
      </c>
      <c r="DJ37" s="28">
        <v>0</v>
      </c>
      <c r="DK37" s="29">
        <f t="shared" si="39"/>
        <v>690</v>
      </c>
      <c r="DL37" s="39">
        <f t="shared" si="40"/>
        <v>8.8862181582012131E-2</v>
      </c>
      <c r="DM37" s="31"/>
      <c r="DN37" s="43" t="s">
        <v>237</v>
      </c>
      <c r="DO37" s="40">
        <v>38.200000000000003</v>
      </c>
      <c r="DP37" s="50">
        <v>7</v>
      </c>
      <c r="DQ37" s="51" t="s">
        <v>172</v>
      </c>
      <c r="DR37" s="41"/>
      <c r="DS37" s="41"/>
      <c r="DT37" s="52" t="s">
        <v>166</v>
      </c>
      <c r="DU37" s="41" t="s">
        <v>167</v>
      </c>
      <c r="DV37" s="39">
        <v>0.12324620018156528</v>
      </c>
      <c r="DW37" s="42"/>
      <c r="DX37" s="27">
        <v>866.04100000000005</v>
      </c>
      <c r="DY37" s="28">
        <v>906.04100000000005</v>
      </c>
      <c r="DZ37" s="29">
        <v>906.04100000000005</v>
      </c>
      <c r="EA37" s="28"/>
      <c r="EB37" s="43">
        <f t="shared" si="41"/>
        <v>3677.8985000000002</v>
      </c>
      <c r="EC37" s="28">
        <v>3618.8290000000002</v>
      </c>
      <c r="ED37" s="29">
        <v>3736.9679999999998</v>
      </c>
      <c r="EE37" s="28"/>
      <c r="EF37" s="27">
        <v>1032.0139999999999</v>
      </c>
      <c r="EG37" s="28">
        <v>1039.5160000000001</v>
      </c>
      <c r="EH37" s="29">
        <v>1049.625</v>
      </c>
      <c r="EI37" s="53">
        <v>4254.4809999999998</v>
      </c>
      <c r="EJ37" s="28"/>
      <c r="EK37" s="27">
        <v>86.495000000000005</v>
      </c>
      <c r="EL37" s="28">
        <v>25.137</v>
      </c>
      <c r="EM37" s="28">
        <v>254.79</v>
      </c>
      <c r="EN37" s="28">
        <v>128.614</v>
      </c>
      <c r="EO37" s="28">
        <v>340.78899999999999</v>
      </c>
      <c r="EP37" s="28">
        <v>22.193000000000001</v>
      </c>
      <c r="EQ37" s="28">
        <v>171.97000000000133</v>
      </c>
      <c r="ER37" s="29">
        <v>5344.9629999999997</v>
      </c>
      <c r="ES37" s="29">
        <f t="shared" si="42"/>
        <v>6374.9510000000009</v>
      </c>
      <c r="ET37" s="40"/>
      <c r="EU37" s="38">
        <f t="shared" si="43"/>
        <v>1.3567947424223337E-2</v>
      </c>
      <c r="EV37" s="6">
        <f t="shared" si="44"/>
        <v>3.9430891311948903E-3</v>
      </c>
      <c r="EW37" s="6">
        <f t="shared" si="45"/>
        <v>3.9967366023676093E-2</v>
      </c>
      <c r="EX37" s="6">
        <f t="shared" si="46"/>
        <v>2.017490016786011E-2</v>
      </c>
      <c r="EY37" s="6">
        <f t="shared" si="47"/>
        <v>5.3457508928303907E-2</v>
      </c>
      <c r="EZ37" s="6">
        <f t="shared" si="48"/>
        <v>3.4812816600472691E-3</v>
      </c>
      <c r="FA37" s="6">
        <f t="shared" si="49"/>
        <v>2.697589361863351E-2</v>
      </c>
      <c r="FB37" s="6">
        <f t="shared" si="50"/>
        <v>0.83843201304606085</v>
      </c>
      <c r="FC37" s="39">
        <f t="shared" si="51"/>
        <v>1</v>
      </c>
      <c r="FD37" s="40"/>
      <c r="FE37" s="30">
        <v>54.596000000000004</v>
      </c>
      <c r="FF37" s="31">
        <v>79.376999999999995</v>
      </c>
      <c r="FG37" s="48">
        <f t="shared" si="52"/>
        <v>133.97300000000001</v>
      </c>
      <c r="FI37" s="30">
        <f>CH37</f>
        <v>24.318000000000001</v>
      </c>
      <c r="FJ37" s="31">
        <f>CI37</f>
        <v>11.126999999999999</v>
      </c>
      <c r="FK37" s="48">
        <f t="shared" si="53"/>
        <v>35.445</v>
      </c>
      <c r="FM37" s="27">
        <f>FQ37*E37</f>
        <v>5344.9629999999997</v>
      </c>
      <c r="FN37" s="28">
        <f>E37*FR37</f>
        <v>1029.9880000000005</v>
      </c>
      <c r="FO37" s="29">
        <f t="shared" si="54"/>
        <v>6374.951</v>
      </c>
      <c r="FQ37" s="38">
        <v>0.83843201304606096</v>
      </c>
      <c r="FR37" s="6">
        <v>0.16156798695393904</v>
      </c>
      <c r="FS37" s="36">
        <f t="shared" si="55"/>
        <v>1</v>
      </c>
      <c r="FT37" s="40"/>
      <c r="FU37" s="43">
        <f t="shared" si="56"/>
        <v>1061.5509999999999</v>
      </c>
      <c r="FV37" s="28">
        <v>1029.7639999999999</v>
      </c>
      <c r="FW37" s="29">
        <f>CZ37</f>
        <v>1093.338</v>
      </c>
      <c r="FY37" s="43">
        <f t="shared" si="57"/>
        <v>6158.433</v>
      </c>
      <c r="FZ37" s="28">
        <v>5941.915</v>
      </c>
      <c r="GA37" s="29">
        <f>CG37</f>
        <v>6374.951</v>
      </c>
      <c r="GC37" s="43">
        <f t="shared" si="58"/>
        <v>833.02499999999998</v>
      </c>
      <c r="GD37" s="28">
        <v>882.5</v>
      </c>
      <c r="GE37" s="29">
        <f>F37</f>
        <v>783.55</v>
      </c>
      <c r="GG37" s="43">
        <f t="shared" si="59"/>
        <v>6991.4580000000005</v>
      </c>
      <c r="GH37" s="40">
        <f t="shared" si="60"/>
        <v>6824.415</v>
      </c>
      <c r="GI37" s="50">
        <f t="shared" si="61"/>
        <v>7158.5010000000002</v>
      </c>
      <c r="GK37" s="43">
        <f t="shared" si="62"/>
        <v>5709.5140000000001</v>
      </c>
      <c r="GL37" s="28">
        <v>5563.75</v>
      </c>
      <c r="GM37" s="29">
        <f>G37</f>
        <v>5855.2780000000002</v>
      </c>
      <c r="GN37" s="28"/>
      <c r="GO37" s="43">
        <f t="shared" si="63"/>
        <v>7507.0599999999995</v>
      </c>
      <c r="GP37" s="28">
        <v>7249.2870000000003</v>
      </c>
      <c r="GQ37" s="29">
        <f>C37</f>
        <v>7764.8329999999996</v>
      </c>
      <c r="GR37" s="28"/>
      <c r="GS37" s="54">
        <f>ED37/C37</f>
        <v>0.48126830287270828</v>
      </c>
      <c r="GT37" s="44"/>
    </row>
    <row r="38" spans="1:203" x14ac:dyDescent="0.2">
      <c r="A38" s="1"/>
      <c r="B38" s="45" t="s">
        <v>208</v>
      </c>
      <c r="C38" s="27">
        <v>2612.3130000000001</v>
      </c>
      <c r="D38" s="28">
        <v>2577.5875000000001</v>
      </c>
      <c r="E38" s="28">
        <v>2076.1469999999999</v>
      </c>
      <c r="F38" s="28">
        <v>578.07600000000002</v>
      </c>
      <c r="G38" s="28">
        <v>1745.1690000000001</v>
      </c>
      <c r="H38" s="28">
        <f t="shared" si="0"/>
        <v>3190.3890000000001</v>
      </c>
      <c r="I38" s="29">
        <f t="shared" si="1"/>
        <v>2654.223</v>
      </c>
      <c r="J38" s="28"/>
      <c r="K38" s="30">
        <v>70.444999999999993</v>
      </c>
      <c r="L38" s="31">
        <v>9.9220000000000006</v>
      </c>
      <c r="M38" s="31">
        <v>8.9999999999999993E-3</v>
      </c>
      <c r="N38" s="32">
        <f t="shared" si="2"/>
        <v>80.375999999999991</v>
      </c>
      <c r="O38" s="31">
        <v>32.885999999999996</v>
      </c>
      <c r="P38" s="32">
        <f t="shared" si="3"/>
        <v>47.489999999999995</v>
      </c>
      <c r="Q38" s="31">
        <v>4.117</v>
      </c>
      <c r="R38" s="32">
        <f t="shared" si="4"/>
        <v>43.372999999999998</v>
      </c>
      <c r="S38" s="31">
        <v>3.2370000000000001</v>
      </c>
      <c r="T38" s="31">
        <v>0.222</v>
      </c>
      <c r="U38" s="31">
        <v>-3.7</v>
      </c>
      <c r="V38" s="32">
        <f t="shared" si="5"/>
        <v>43.131999999999998</v>
      </c>
      <c r="W38" s="31">
        <v>9.7639999999999993</v>
      </c>
      <c r="X38" s="33">
        <f t="shared" si="6"/>
        <v>33.367999999999995</v>
      </c>
      <c r="Y38" s="31"/>
      <c r="Z38" s="34">
        <f t="shared" si="7"/>
        <v>2.7329819065308156E-2</v>
      </c>
      <c r="AA38" s="35">
        <f t="shared" si="8"/>
        <v>3.8493358615371933E-3</v>
      </c>
      <c r="AB38" s="6">
        <f t="shared" si="9"/>
        <v>0.39227053140096624</v>
      </c>
      <c r="AC38" s="6">
        <f t="shared" si="10"/>
        <v>0.39331204477772597</v>
      </c>
      <c r="AD38" s="6">
        <f t="shared" si="11"/>
        <v>0.40915198566736338</v>
      </c>
      <c r="AE38" s="35">
        <f t="shared" si="12"/>
        <v>1.2758441759979047E-2</v>
      </c>
      <c r="AF38" s="35">
        <f t="shared" si="13"/>
        <v>1.2945438321686459E-2</v>
      </c>
      <c r="AG38" s="35">
        <f>X38/EB38</f>
        <v>2.5667060503126071E-2</v>
      </c>
      <c r="AH38" s="35">
        <f>(P38+S38+T38)/EB38</f>
        <v>3.9190573770491795E-2</v>
      </c>
      <c r="AI38" s="35">
        <f>R38/EB38</f>
        <v>3.3363024910156053E-2</v>
      </c>
      <c r="AJ38" s="36">
        <f>X38/FU38</f>
        <v>0.10952752959094578</v>
      </c>
      <c r="AK38" s="37"/>
      <c r="AL38" s="38">
        <f t="shared" si="14"/>
        <v>2.0693137258757818E-2</v>
      </c>
      <c r="AM38" s="6">
        <f t="shared" si="15"/>
        <v>5.4307361577181232E-2</v>
      </c>
      <c r="AN38" s="36">
        <f t="shared" si="16"/>
        <v>3.6137203341679011E-2</v>
      </c>
      <c r="AO38" s="31"/>
      <c r="AP38" s="38">
        <f t="shared" si="17"/>
        <v>0.84058065252604952</v>
      </c>
      <c r="AQ38" s="6">
        <f t="shared" si="18"/>
        <v>0.7729880780903684</v>
      </c>
      <c r="AR38" s="6">
        <f t="shared" si="19"/>
        <v>2.4915467633472684E-2</v>
      </c>
      <c r="AS38" s="6">
        <f t="shared" si="20"/>
        <v>0.28376653180533878</v>
      </c>
      <c r="AT38" s="6">
        <f t="shared" si="21"/>
        <v>0.17127962843656175</v>
      </c>
      <c r="AU38" s="46">
        <v>2.97</v>
      </c>
      <c r="AV38" s="47">
        <v>1.43</v>
      </c>
      <c r="AW38" s="31"/>
      <c r="AX38" s="38">
        <f>FW38/C38</f>
        <v>0.12331217583804084</v>
      </c>
      <c r="AY38" s="6">
        <v>0.10780000000000001</v>
      </c>
      <c r="AZ38" s="6">
        <f t="shared" si="22"/>
        <v>0.20203710040271322</v>
      </c>
      <c r="BA38" s="6">
        <f t="shared" si="23"/>
        <v>0.21752011630841547</v>
      </c>
      <c r="BB38" s="36">
        <f t="shared" si="24"/>
        <v>0.24848614811981995</v>
      </c>
      <c r="BC38" s="6"/>
      <c r="BD38" s="38">
        <f t="shared" si="25"/>
        <v>0.20127924992003868</v>
      </c>
      <c r="BE38" s="6">
        <f t="shared" si="26"/>
        <v>0.21667714209341715</v>
      </c>
      <c r="BF38" s="36">
        <f t="shared" si="27"/>
        <v>0.24599520166345834</v>
      </c>
      <c r="BG38" s="6"/>
      <c r="BH38" s="38"/>
      <c r="BI38" s="36">
        <v>2.5999999999999999E-2</v>
      </c>
      <c r="BJ38" s="38">
        <f t="shared" si="69"/>
        <v>1.4624999999999999E-2</v>
      </c>
      <c r="BK38" s="36">
        <f t="shared" si="70"/>
        <v>1.95E-2</v>
      </c>
      <c r="BL38" s="39">
        <v>1.4999999999999999E-2</v>
      </c>
      <c r="BM38" s="6"/>
      <c r="BN38" s="38"/>
      <c r="BO38" s="36">
        <f t="shared" si="71"/>
        <v>4.6654249920038665E-2</v>
      </c>
      <c r="BP38" s="6"/>
      <c r="BQ38" s="38"/>
      <c r="BR38" s="36">
        <f t="shared" si="72"/>
        <v>4.2177142093417164E-2</v>
      </c>
      <c r="BS38" s="6"/>
      <c r="BT38" s="38"/>
      <c r="BU38" s="36">
        <f t="shared" si="73"/>
        <v>5.4995201663458337E-2</v>
      </c>
      <c r="BV38" s="31"/>
      <c r="BW38" s="34">
        <f>Q38/FY38</f>
        <v>2.0033073792219023E-3</v>
      </c>
      <c r="BX38" s="6">
        <f t="shared" si="28"/>
        <v>8.0806296492571011E-2</v>
      </c>
      <c r="BY38" s="35">
        <f>FG38/E38</f>
        <v>3.7401012548726083E-3</v>
      </c>
      <c r="BZ38" s="6">
        <f t="shared" si="29"/>
        <v>2.2961688135031876E-2</v>
      </c>
      <c r="CA38" s="6">
        <f t="shared" si="30"/>
        <v>0.68155771243558372</v>
      </c>
      <c r="CB38" s="36">
        <f t="shared" si="31"/>
        <v>0.75091279067357941</v>
      </c>
      <c r="CC38" s="31"/>
      <c r="CD38" s="30">
        <v>58.040999999999997</v>
      </c>
      <c r="CE38" s="31">
        <v>100.444</v>
      </c>
      <c r="CF38" s="32">
        <f t="shared" si="32"/>
        <v>158.48500000000001</v>
      </c>
      <c r="CG38" s="28">
        <v>2076.1469999999999</v>
      </c>
      <c r="CH38" s="31">
        <v>2.5049999999999999</v>
      </c>
      <c r="CI38" s="31">
        <v>13.537000000000001</v>
      </c>
      <c r="CJ38" s="32">
        <f t="shared" si="33"/>
        <v>2060.105</v>
      </c>
      <c r="CK38" s="31">
        <v>286.89999999999998</v>
      </c>
      <c r="CL38" s="31">
        <v>85.8</v>
      </c>
      <c r="CM38" s="32">
        <f t="shared" si="34"/>
        <v>372.7</v>
      </c>
      <c r="CN38" s="31">
        <v>0</v>
      </c>
      <c r="CO38" s="31">
        <v>6.66</v>
      </c>
      <c r="CP38" s="31">
        <v>13.121</v>
      </c>
      <c r="CQ38" s="31">
        <v>1.2419999999999671</v>
      </c>
      <c r="CR38" s="32">
        <f t="shared" si="35"/>
        <v>2612.3130000000001</v>
      </c>
      <c r="CS38" s="31">
        <v>50.325000000000003</v>
      </c>
      <c r="CT38" s="28">
        <v>1745.1690000000001</v>
      </c>
      <c r="CU38" s="32">
        <f t="shared" si="36"/>
        <v>1795.4940000000001</v>
      </c>
      <c r="CV38" s="31">
        <v>401.92399999999998</v>
      </c>
      <c r="CW38" s="31">
        <v>32.490999999999985</v>
      </c>
      <c r="CX38" s="32">
        <f t="shared" si="37"/>
        <v>434.41499999999996</v>
      </c>
      <c r="CY38" s="31">
        <v>60.274000000000001</v>
      </c>
      <c r="CZ38" s="31">
        <v>322.13</v>
      </c>
      <c r="DA38" s="48">
        <f t="shared" si="38"/>
        <v>2612.3130000000001</v>
      </c>
      <c r="DB38" s="31"/>
      <c r="DC38" s="49">
        <v>447.43599999999998</v>
      </c>
      <c r="DD38" s="31"/>
      <c r="DE38" s="27">
        <v>20</v>
      </c>
      <c r="DF38" s="28">
        <v>175</v>
      </c>
      <c r="DG38" s="28">
        <v>150</v>
      </c>
      <c r="DH38" s="28">
        <v>50</v>
      </c>
      <c r="DI38" s="28">
        <v>115</v>
      </c>
      <c r="DJ38" s="28">
        <v>0</v>
      </c>
      <c r="DK38" s="29">
        <f t="shared" si="39"/>
        <v>510</v>
      </c>
      <c r="DL38" s="39">
        <f t="shared" si="40"/>
        <v>0.19522928531152278</v>
      </c>
      <c r="DM38" s="31"/>
      <c r="DN38" s="43" t="s">
        <v>233</v>
      </c>
      <c r="DO38" s="40">
        <v>15.8</v>
      </c>
      <c r="DP38" s="50">
        <v>3</v>
      </c>
      <c r="DQ38" s="51" t="s">
        <v>172</v>
      </c>
      <c r="DR38" s="41"/>
      <c r="DS38" s="41"/>
      <c r="DT38" s="43"/>
      <c r="DU38" s="41" t="s">
        <v>170</v>
      </c>
      <c r="DV38" s="39">
        <v>0.1219882644376479</v>
      </c>
      <c r="DW38" s="42"/>
      <c r="DX38" s="27">
        <v>260.97899999999998</v>
      </c>
      <c r="DY38" s="28">
        <v>280.97899999999998</v>
      </c>
      <c r="DZ38" s="29">
        <v>320.97899999999998</v>
      </c>
      <c r="EA38" s="28"/>
      <c r="EB38" s="43">
        <f t="shared" si="41"/>
        <v>1300.0320000000002</v>
      </c>
      <c r="EC38" s="28">
        <v>1308.326</v>
      </c>
      <c r="ED38" s="29">
        <v>1291.7380000000001</v>
      </c>
      <c r="EE38" s="28"/>
      <c r="EF38" s="27">
        <v>306.47000000000003</v>
      </c>
      <c r="EG38" s="28">
        <v>329.91500000000002</v>
      </c>
      <c r="EH38" s="29">
        <v>374.55500000000001</v>
      </c>
      <c r="EI38" s="53">
        <v>1522.6110000000001</v>
      </c>
      <c r="EJ38" s="28"/>
      <c r="EK38" s="27">
        <v>158.85400000000001</v>
      </c>
      <c r="EL38" s="28">
        <v>21.834</v>
      </c>
      <c r="EM38" s="28">
        <v>175.03700000000001</v>
      </c>
      <c r="EN38" s="28">
        <v>28.952000000000002</v>
      </c>
      <c r="EO38" s="28">
        <v>198.524</v>
      </c>
      <c r="EP38" s="28">
        <v>14.728</v>
      </c>
      <c r="EQ38" s="28">
        <v>63.20400000000005</v>
      </c>
      <c r="ER38" s="29">
        <v>1415.0139999999999</v>
      </c>
      <c r="ES38" s="29">
        <f t="shared" si="42"/>
        <v>2076.1469999999999</v>
      </c>
      <c r="ET38" s="40"/>
      <c r="EU38" s="38">
        <f t="shared" si="43"/>
        <v>7.6513849934518138E-2</v>
      </c>
      <c r="EV38" s="6">
        <f t="shared" si="44"/>
        <v>1.0516596368176243E-2</v>
      </c>
      <c r="EW38" s="6">
        <f t="shared" si="45"/>
        <v>8.4308577379154759E-2</v>
      </c>
      <c r="EX38" s="6">
        <f t="shared" si="46"/>
        <v>1.3945062656931326E-2</v>
      </c>
      <c r="EY38" s="6">
        <f t="shared" si="47"/>
        <v>9.5621360144536968E-2</v>
      </c>
      <c r="EZ38" s="6">
        <f t="shared" si="48"/>
        <v>7.0939100169689333E-3</v>
      </c>
      <c r="FA38" s="6">
        <f t="shared" si="49"/>
        <v>3.0442931064129878E-2</v>
      </c>
      <c r="FB38" s="6">
        <f t="shared" si="50"/>
        <v>0.68155771243558372</v>
      </c>
      <c r="FC38" s="39">
        <f t="shared" si="51"/>
        <v>1</v>
      </c>
      <c r="FD38" s="40"/>
      <c r="FE38" s="30">
        <v>2.028</v>
      </c>
      <c r="FF38" s="31">
        <v>5.7370000000000001</v>
      </c>
      <c r="FG38" s="48">
        <f t="shared" si="52"/>
        <v>7.7650000000000006</v>
      </c>
      <c r="FI38" s="30">
        <f>CH38</f>
        <v>2.5049999999999999</v>
      </c>
      <c r="FJ38" s="31">
        <f>CI38</f>
        <v>13.537000000000001</v>
      </c>
      <c r="FK38" s="48">
        <f t="shared" si="53"/>
        <v>16.042000000000002</v>
      </c>
      <c r="FM38" s="27">
        <f>FQ38*E38</f>
        <v>1415.0139999999999</v>
      </c>
      <c r="FN38" s="28">
        <f>E38*FR38</f>
        <v>661.13300000000015</v>
      </c>
      <c r="FO38" s="29">
        <f t="shared" si="54"/>
        <v>2076.1469999999999</v>
      </c>
      <c r="FQ38" s="38">
        <v>0.68155771243558372</v>
      </c>
      <c r="FR38" s="6">
        <v>0.31844228756441628</v>
      </c>
      <c r="FS38" s="36">
        <f t="shared" si="55"/>
        <v>1</v>
      </c>
      <c r="FT38" s="40"/>
      <c r="FU38" s="43">
        <f t="shared" si="56"/>
        <v>304.654</v>
      </c>
      <c r="FV38" s="28">
        <v>287.178</v>
      </c>
      <c r="FW38" s="29">
        <f>CZ38</f>
        <v>322.13</v>
      </c>
      <c r="FY38" s="43">
        <f t="shared" si="57"/>
        <v>2055.1014999999998</v>
      </c>
      <c r="FZ38" s="28">
        <v>2034.056</v>
      </c>
      <c r="GA38" s="29">
        <f>CG38</f>
        <v>2076.1469999999999</v>
      </c>
      <c r="GC38" s="43">
        <f t="shared" si="58"/>
        <v>530.76199999999994</v>
      </c>
      <c r="GD38" s="28">
        <v>483.44799999999998</v>
      </c>
      <c r="GE38" s="29">
        <f>F38</f>
        <v>578.07600000000002</v>
      </c>
      <c r="GG38" s="43">
        <f t="shared" si="59"/>
        <v>2585.8634999999999</v>
      </c>
      <c r="GH38" s="40">
        <f t="shared" si="60"/>
        <v>2517.5039999999999</v>
      </c>
      <c r="GI38" s="50">
        <f t="shared" si="61"/>
        <v>2654.223</v>
      </c>
      <c r="GK38" s="43">
        <f t="shared" si="62"/>
        <v>1714.7360000000001</v>
      </c>
      <c r="GL38" s="28">
        <v>1684.3030000000001</v>
      </c>
      <c r="GM38" s="29">
        <f>G38</f>
        <v>1745.1690000000001</v>
      </c>
      <c r="GN38" s="28"/>
      <c r="GO38" s="43">
        <f t="shared" si="63"/>
        <v>2577.5875000000001</v>
      </c>
      <c r="GP38" s="28">
        <v>2542.8620000000001</v>
      </c>
      <c r="GQ38" s="29">
        <f>C38</f>
        <v>2612.3130000000001</v>
      </c>
      <c r="GR38" s="28"/>
      <c r="GS38" s="54">
        <f>ED38/C38</f>
        <v>0.49448056186222705</v>
      </c>
      <c r="GT38" s="44"/>
    </row>
    <row r="39" spans="1:203" x14ac:dyDescent="0.2">
      <c r="A39" s="1"/>
      <c r="B39" s="58" t="s">
        <v>209</v>
      </c>
      <c r="C39" s="27">
        <v>7973.1109999999999</v>
      </c>
      <c r="D39" s="28">
        <v>7734.1030000000001</v>
      </c>
      <c r="E39" s="28">
        <v>5837.7939999999999</v>
      </c>
      <c r="F39" s="28">
        <v>3194.6309999999999</v>
      </c>
      <c r="G39" s="28">
        <v>5345.9309999999996</v>
      </c>
      <c r="H39" s="28">
        <f t="shared" si="0"/>
        <v>11167.742</v>
      </c>
      <c r="I39" s="29">
        <f t="shared" si="1"/>
        <v>9032.4249999999993</v>
      </c>
      <c r="J39" s="28"/>
      <c r="K39" s="30">
        <v>204.559</v>
      </c>
      <c r="L39" s="31">
        <v>45.566900000000004</v>
      </c>
      <c r="M39" s="31">
        <v>2.6230000000000002</v>
      </c>
      <c r="N39" s="32">
        <f t="shared" si="2"/>
        <v>252.74889999999999</v>
      </c>
      <c r="O39" s="31">
        <v>96.832999999999998</v>
      </c>
      <c r="P39" s="32">
        <f t="shared" si="3"/>
        <v>155.91589999999999</v>
      </c>
      <c r="Q39" s="31">
        <v>2.2390000000000003</v>
      </c>
      <c r="R39" s="32">
        <f t="shared" si="4"/>
        <v>153.67689999999999</v>
      </c>
      <c r="S39" s="31">
        <v>15.647</v>
      </c>
      <c r="T39" s="31">
        <v>0.78800000000000003</v>
      </c>
      <c r="U39" s="31">
        <v>-15.3</v>
      </c>
      <c r="V39" s="32">
        <f t="shared" si="5"/>
        <v>154.81189999999998</v>
      </c>
      <c r="W39" s="31">
        <v>33.683999999999997</v>
      </c>
      <c r="X39" s="33">
        <f t="shared" si="6"/>
        <v>121.12789999999998</v>
      </c>
      <c r="Y39" s="31"/>
      <c r="Z39" s="34">
        <f t="shared" si="7"/>
        <v>2.644896247179537E-2</v>
      </c>
      <c r="AA39" s="35">
        <f t="shared" si="8"/>
        <v>5.8916851766778909E-3</v>
      </c>
      <c r="AB39" s="6">
        <f t="shared" si="9"/>
        <v>0.35972805208632463</v>
      </c>
      <c r="AC39" s="6">
        <f t="shared" si="10"/>
        <v>0.36078419975864012</v>
      </c>
      <c r="AD39" s="6">
        <f t="shared" si="11"/>
        <v>0.38311937262634971</v>
      </c>
      <c r="AE39" s="35">
        <f t="shared" si="12"/>
        <v>1.2520262530767951E-2</v>
      </c>
      <c r="AF39" s="35">
        <f t="shared" si="13"/>
        <v>1.5661531789788678E-2</v>
      </c>
      <c r="AG39" s="35">
        <f>X39/EB39</f>
        <v>3.1516274432333603E-2</v>
      </c>
      <c r="AH39" s="35">
        <f>(P39+S39+T39)/EB39</f>
        <v>4.4843989395173915E-2</v>
      </c>
      <c r="AI39" s="35">
        <f>R39/EB39</f>
        <v>3.9985200389920802E-2</v>
      </c>
      <c r="AJ39" s="36">
        <f>X39/FU39</f>
        <v>9.4159015903455975E-2</v>
      </c>
      <c r="AK39" s="37"/>
      <c r="AL39" s="38">
        <f t="shared" si="14"/>
        <v>1.668799499544758E-2</v>
      </c>
      <c r="AM39" s="6">
        <f t="shared" si="15"/>
        <v>5.4063736813882692E-2</v>
      </c>
      <c r="AN39" s="36">
        <f t="shared" si="16"/>
        <v>2.1381266907412076E-2</v>
      </c>
      <c r="AO39" s="31"/>
      <c r="AP39" s="38">
        <f t="shared" si="17"/>
        <v>0.91574505712260479</v>
      </c>
      <c r="AQ39" s="6">
        <f t="shared" si="18"/>
        <v>0.82994120630546109</v>
      </c>
      <c r="AR39" s="6">
        <f t="shared" si="19"/>
        <v>-6.5692300031944886E-2</v>
      </c>
      <c r="AS39" s="6">
        <f t="shared" si="20"/>
        <v>0.33772532453141563</v>
      </c>
      <c r="AT39" s="6">
        <f t="shared" si="21"/>
        <v>0.20307982668245808</v>
      </c>
      <c r="AU39" s="46">
        <v>4.67</v>
      </c>
      <c r="AV39" s="47">
        <v>1.38</v>
      </c>
      <c r="AW39" s="31"/>
      <c r="AX39" s="38">
        <f>FW39/C39</f>
        <v>0.16831234382664434</v>
      </c>
      <c r="AY39" s="6">
        <v>0.12870000000000001</v>
      </c>
      <c r="AZ39" s="6">
        <f t="shared" si="22"/>
        <v>0.2553241297937503</v>
      </c>
      <c r="BA39" s="6">
        <f t="shared" si="23"/>
        <v>0.2553241297937503</v>
      </c>
      <c r="BB39" s="36">
        <f t="shared" si="24"/>
        <v>0.2553241297937503</v>
      </c>
      <c r="BC39" s="6"/>
      <c r="BD39" s="38">
        <f t="shared" si="25"/>
        <v>0.24027362477498834</v>
      </c>
      <c r="BE39" s="6">
        <f t="shared" si="26"/>
        <v>0.24403528235580516</v>
      </c>
      <c r="BF39" s="36">
        <f t="shared" si="27"/>
        <v>0.24910237268093569</v>
      </c>
      <c r="BG39" s="6"/>
      <c r="BH39" s="38"/>
      <c r="BI39" s="36">
        <v>1.7999999999999999E-2</v>
      </c>
      <c r="BJ39" s="38">
        <f t="shared" si="69"/>
        <v>1.0124999999999999E-2</v>
      </c>
      <c r="BK39" s="36">
        <f t="shared" si="70"/>
        <v>1.3499999999999998E-2</v>
      </c>
      <c r="BL39" s="55">
        <v>1.2500000000000001E-2</v>
      </c>
      <c r="BM39" s="6"/>
      <c r="BN39" s="38"/>
      <c r="BO39" s="36">
        <f t="shared" si="71"/>
        <v>9.0148624774988334E-2</v>
      </c>
      <c r="BP39" s="6"/>
      <c r="BQ39" s="38"/>
      <c r="BR39" s="36">
        <f t="shared" si="72"/>
        <v>7.5535282355805172E-2</v>
      </c>
      <c r="BS39" s="6"/>
      <c r="BT39" s="38"/>
      <c r="BU39" s="36">
        <f t="shared" si="73"/>
        <v>6.6102372680935689E-2</v>
      </c>
      <c r="BV39" s="31"/>
      <c r="BW39" s="34">
        <f>Q39/FY39</f>
        <v>3.867090233084158E-4</v>
      </c>
      <c r="BX39" s="6">
        <f t="shared" si="28"/>
        <v>1.2990938834668113E-2</v>
      </c>
      <c r="BY39" s="35">
        <f>FG39/E39</f>
        <v>7.9300502895443027E-3</v>
      </c>
      <c r="BZ39" s="6">
        <f t="shared" si="29"/>
        <v>3.4085495735815687E-2</v>
      </c>
      <c r="CA39" s="6">
        <f t="shared" si="30"/>
        <v>0.67354278002957968</v>
      </c>
      <c r="CB39" s="36">
        <f t="shared" si="31"/>
        <v>0.78900572105497702</v>
      </c>
      <c r="CC39" s="31"/>
      <c r="CD39" s="30">
        <v>58.718000000000004</v>
      </c>
      <c r="CE39" s="31">
        <v>437.58800000000002</v>
      </c>
      <c r="CF39" s="32">
        <f t="shared" si="32"/>
        <v>496.30600000000004</v>
      </c>
      <c r="CG39" s="28">
        <v>5837.7939999999999</v>
      </c>
      <c r="CH39" s="31">
        <v>8.5</v>
      </c>
      <c r="CI39" s="31">
        <v>7.7</v>
      </c>
      <c r="CJ39" s="32">
        <f t="shared" si="33"/>
        <v>5821.5940000000001</v>
      </c>
      <c r="CK39" s="31">
        <v>1122.8720000000001</v>
      </c>
      <c r="CL39" s="31">
        <v>452.56900000000002</v>
      </c>
      <c r="CM39" s="32">
        <f t="shared" si="34"/>
        <v>1575.441</v>
      </c>
      <c r="CN39" s="31">
        <v>19.599</v>
      </c>
      <c r="CO39" s="31">
        <v>0</v>
      </c>
      <c r="CP39" s="31">
        <v>60.531999999999996</v>
      </c>
      <c r="CQ39" s="31">
        <v>-0.36099999999979104</v>
      </c>
      <c r="CR39" s="32">
        <f t="shared" si="35"/>
        <v>7973.1109999999999</v>
      </c>
      <c r="CS39" s="31">
        <v>40</v>
      </c>
      <c r="CT39" s="28">
        <v>5345.9309999999996</v>
      </c>
      <c r="CU39" s="32">
        <f t="shared" si="36"/>
        <v>5385.9309999999996</v>
      </c>
      <c r="CV39" s="31">
        <v>1055.4059999999999</v>
      </c>
      <c r="CW39" s="31">
        <v>189.80100000000039</v>
      </c>
      <c r="CX39" s="32">
        <f t="shared" si="37"/>
        <v>1245.2070000000003</v>
      </c>
      <c r="CY39" s="31">
        <v>0</v>
      </c>
      <c r="CZ39" s="31">
        <v>1341.973</v>
      </c>
      <c r="DA39" s="48">
        <f t="shared" si="38"/>
        <v>7973.1109999999999</v>
      </c>
      <c r="DB39" s="31"/>
      <c r="DC39" s="49">
        <v>1619.1780000000001</v>
      </c>
      <c r="DD39" s="31"/>
      <c r="DE39" s="27">
        <v>400</v>
      </c>
      <c r="DF39" s="28">
        <v>150</v>
      </c>
      <c r="DG39" s="28">
        <v>190</v>
      </c>
      <c r="DH39" s="28">
        <v>200</v>
      </c>
      <c r="DI39" s="28">
        <v>150</v>
      </c>
      <c r="DJ39" s="28">
        <v>0</v>
      </c>
      <c r="DK39" s="29">
        <f t="shared" si="39"/>
        <v>1090</v>
      </c>
      <c r="DL39" s="39">
        <f t="shared" si="40"/>
        <v>0.13670949771049218</v>
      </c>
      <c r="DM39" s="31"/>
      <c r="DN39" s="43" t="s">
        <v>233</v>
      </c>
      <c r="DO39" s="40">
        <v>48</v>
      </c>
      <c r="DP39" s="50">
        <v>4</v>
      </c>
      <c r="DQ39" s="51" t="s">
        <v>172</v>
      </c>
      <c r="DR39" s="41"/>
      <c r="DS39" s="41"/>
      <c r="DT39" s="52" t="s">
        <v>166</v>
      </c>
      <c r="DU39" s="40"/>
      <c r="DV39" s="39" t="s">
        <v>240</v>
      </c>
      <c r="DW39" s="42"/>
      <c r="DX39" s="27">
        <v>1004.499</v>
      </c>
      <c r="DY39" s="28">
        <v>1004.499</v>
      </c>
      <c r="DZ39" s="29">
        <v>1004.499</v>
      </c>
      <c r="EA39" s="28"/>
      <c r="EB39" s="43">
        <f t="shared" si="41"/>
        <v>3843.3445000000002</v>
      </c>
      <c r="EC39" s="28">
        <v>3752.4780000000001</v>
      </c>
      <c r="ED39" s="29">
        <v>3934.2109999999998</v>
      </c>
      <c r="EE39" s="28"/>
      <c r="EF39" s="27">
        <v>1266.31</v>
      </c>
      <c r="EG39" s="28">
        <v>1286.135</v>
      </c>
      <c r="EH39" s="29">
        <v>1312.84</v>
      </c>
      <c r="EI39" s="53">
        <v>5270.2830000000004</v>
      </c>
      <c r="EJ39" s="28"/>
      <c r="EK39" s="27">
        <v>52.677</v>
      </c>
      <c r="EL39" s="28">
        <v>262.21199999999999</v>
      </c>
      <c r="EM39" s="28">
        <v>367.84100000000001</v>
      </c>
      <c r="EN39" s="28">
        <v>59.763000000000005</v>
      </c>
      <c r="EO39" s="28">
        <v>978.54499999999996</v>
      </c>
      <c r="EP39" s="28">
        <v>85.456000000000003</v>
      </c>
      <c r="EQ39" s="28">
        <v>99.296000000000006</v>
      </c>
      <c r="ER39" s="29">
        <v>3932.0039999999999</v>
      </c>
      <c r="ES39" s="29">
        <f t="shared" si="42"/>
        <v>5837.7939999999999</v>
      </c>
      <c r="ET39" s="40"/>
      <c r="EU39" s="38">
        <f t="shared" si="43"/>
        <v>9.0234427593710916E-3</v>
      </c>
      <c r="EV39" s="6">
        <f t="shared" si="44"/>
        <v>4.4916281732448937E-2</v>
      </c>
      <c r="EW39" s="6">
        <f t="shared" si="45"/>
        <v>6.3010274086410037E-2</v>
      </c>
      <c r="EX39" s="6">
        <f t="shared" si="46"/>
        <v>1.0237257429775701E-2</v>
      </c>
      <c r="EY39" s="6">
        <f t="shared" si="47"/>
        <v>0.16762239297926579</v>
      </c>
      <c r="EZ39" s="6">
        <f t="shared" si="48"/>
        <v>1.4638406219883745E-2</v>
      </c>
      <c r="FA39" s="6">
        <f t="shared" si="49"/>
        <v>1.7009164763265028E-2</v>
      </c>
      <c r="FB39" s="6">
        <f t="shared" si="50"/>
        <v>0.67354278002957968</v>
      </c>
      <c r="FC39" s="39">
        <f t="shared" si="51"/>
        <v>1</v>
      </c>
      <c r="FD39" s="40"/>
      <c r="FE39" s="30">
        <v>9.7240000000000002</v>
      </c>
      <c r="FF39" s="31">
        <v>36.57</v>
      </c>
      <c r="FG39" s="48">
        <f t="shared" si="52"/>
        <v>46.293999999999997</v>
      </c>
      <c r="FI39" s="30">
        <f>CH39</f>
        <v>8.5</v>
      </c>
      <c r="FJ39" s="31">
        <f>CI39</f>
        <v>7.7</v>
      </c>
      <c r="FK39" s="48">
        <f t="shared" si="53"/>
        <v>16.2</v>
      </c>
      <c r="FM39" s="27">
        <f>FQ39*E39</f>
        <v>3932.0039999999999</v>
      </c>
      <c r="FN39" s="28">
        <f>E39*FR39</f>
        <v>1905.79</v>
      </c>
      <c r="FO39" s="29">
        <f t="shared" si="54"/>
        <v>5837.7939999999999</v>
      </c>
      <c r="FQ39" s="38">
        <v>0.67354278002957968</v>
      </c>
      <c r="FR39" s="6">
        <v>0.32645721997042032</v>
      </c>
      <c r="FS39" s="36">
        <f t="shared" si="55"/>
        <v>1</v>
      </c>
      <c r="FT39" s="40"/>
      <c r="FU39" s="43">
        <f t="shared" si="56"/>
        <v>1286.4185</v>
      </c>
      <c r="FV39" s="28">
        <v>1230.864</v>
      </c>
      <c r="FW39" s="29">
        <f>CZ39</f>
        <v>1341.973</v>
      </c>
      <c r="FY39" s="43">
        <f t="shared" si="57"/>
        <v>5789.8829999999998</v>
      </c>
      <c r="FZ39" s="28">
        <v>5741.9719999999998</v>
      </c>
      <c r="GA39" s="29">
        <f>CG39</f>
        <v>5837.7939999999999</v>
      </c>
      <c r="GC39" s="43">
        <f t="shared" si="58"/>
        <v>3010.902</v>
      </c>
      <c r="GD39" s="28">
        <v>2827.1729999999998</v>
      </c>
      <c r="GE39" s="29">
        <f>F39</f>
        <v>3194.6309999999999</v>
      </c>
      <c r="GG39" s="43">
        <f t="shared" si="59"/>
        <v>8800.7849999999999</v>
      </c>
      <c r="GH39" s="40">
        <f t="shared" si="60"/>
        <v>8569.1450000000004</v>
      </c>
      <c r="GI39" s="50">
        <f t="shared" si="61"/>
        <v>9032.4249999999993</v>
      </c>
      <c r="GK39" s="43">
        <f t="shared" si="62"/>
        <v>5289.9759999999997</v>
      </c>
      <c r="GL39" s="28">
        <v>5234.0209999999997</v>
      </c>
      <c r="GM39" s="29">
        <f>G39</f>
        <v>5345.9309999999996</v>
      </c>
      <c r="GN39" s="28"/>
      <c r="GO39" s="43">
        <f t="shared" si="63"/>
        <v>7734.1030000000001</v>
      </c>
      <c r="GP39" s="28">
        <v>7495.0950000000003</v>
      </c>
      <c r="GQ39" s="29">
        <f>C39</f>
        <v>7973.1109999999999</v>
      </c>
      <c r="GR39" s="28"/>
      <c r="GS39" s="54">
        <f>ED39/C39</f>
        <v>0.4934348712817368</v>
      </c>
      <c r="GT39" s="44"/>
    </row>
    <row r="40" spans="1:203" x14ac:dyDescent="0.2">
      <c r="A40" s="1"/>
      <c r="B40" s="45" t="s">
        <v>210</v>
      </c>
      <c r="C40" s="27">
        <v>4704.8584836500004</v>
      </c>
      <c r="D40" s="28">
        <v>4510.9492418250002</v>
      </c>
      <c r="E40" s="28">
        <v>3743.9911148400001</v>
      </c>
      <c r="F40" s="28">
        <v>1293.1684540000001</v>
      </c>
      <c r="G40" s="28">
        <v>3069.5290071499999</v>
      </c>
      <c r="H40" s="28">
        <f t="shared" si="0"/>
        <v>5998.02693765</v>
      </c>
      <c r="I40" s="29">
        <f t="shared" si="1"/>
        <v>5037.1595688400002</v>
      </c>
      <c r="J40" s="28"/>
      <c r="K40" s="30">
        <v>105.26790805</v>
      </c>
      <c r="L40" s="31">
        <v>17.744397450000001</v>
      </c>
      <c r="M40" s="31">
        <v>0.89800000000000002</v>
      </c>
      <c r="N40" s="32">
        <f t="shared" si="2"/>
        <v>123.91030549999999</v>
      </c>
      <c r="O40" s="31">
        <v>60.198</v>
      </c>
      <c r="P40" s="32">
        <f t="shared" si="3"/>
        <v>63.712305499999992</v>
      </c>
      <c r="Q40" s="31">
        <v>2.3540000000000001</v>
      </c>
      <c r="R40" s="32">
        <f t="shared" si="4"/>
        <v>61.358305499999993</v>
      </c>
      <c r="S40" s="31">
        <v>5.2530000000000001</v>
      </c>
      <c r="T40" s="31">
        <v>0.89600000000000002</v>
      </c>
      <c r="U40" s="31">
        <v>-4</v>
      </c>
      <c r="V40" s="32">
        <f t="shared" si="5"/>
        <v>63.507305499999987</v>
      </c>
      <c r="W40" s="31">
        <v>14.19</v>
      </c>
      <c r="X40" s="33">
        <f t="shared" si="6"/>
        <v>49.317305499999989</v>
      </c>
      <c r="Y40" s="31"/>
      <c r="Z40" s="34">
        <f t="shared" si="7"/>
        <v>2.3336087906724402E-2</v>
      </c>
      <c r="AA40" s="35">
        <f t="shared" si="8"/>
        <v>3.9336282673003717E-3</v>
      </c>
      <c r="AB40" s="6">
        <f t="shared" si="9"/>
        <v>0.46285038789477478</v>
      </c>
      <c r="AC40" s="6">
        <f t="shared" si="10"/>
        <v>0.4660611600715035</v>
      </c>
      <c r="AD40" s="6">
        <f t="shared" si="11"/>
        <v>0.4858191556956496</v>
      </c>
      <c r="AE40" s="35">
        <f t="shared" si="12"/>
        <v>1.334486308155523E-2</v>
      </c>
      <c r="AF40" s="35">
        <f t="shared" si="13"/>
        <v>1.0932799917750266E-2</v>
      </c>
      <c r="AG40" s="35">
        <f>X40/EB40</f>
        <v>2.0792514036315834E-2</v>
      </c>
      <c r="AH40" s="35">
        <f>(P40+S40+T40)/EB40</f>
        <v>2.9454005251850161E-2</v>
      </c>
      <c r="AI40" s="35">
        <f>R40/EB40</f>
        <v>2.5869082169408163E-2</v>
      </c>
      <c r="AJ40" s="36">
        <f>X40/FU40</f>
        <v>8.0437087405085317E-2</v>
      </c>
      <c r="AK40" s="37"/>
      <c r="AL40" s="38">
        <f t="shared" si="14"/>
        <v>8.0498829987838624E-2</v>
      </c>
      <c r="AM40" s="6">
        <f t="shared" si="15"/>
        <v>7.8921928075435202E-2</v>
      </c>
      <c r="AN40" s="36">
        <f t="shared" si="16"/>
        <v>6.6025589633862874E-2</v>
      </c>
      <c r="AO40" s="31"/>
      <c r="AP40" s="38">
        <f t="shared" si="17"/>
        <v>0.81985477876359125</v>
      </c>
      <c r="AQ40" s="6">
        <f t="shared" si="18"/>
        <v>0.76030024373314997</v>
      </c>
      <c r="AR40" s="6">
        <f t="shared" si="19"/>
        <v>3.8698171397230127E-2</v>
      </c>
      <c r="AS40" s="6">
        <f t="shared" si="20"/>
        <v>0.32610932556885341</v>
      </c>
      <c r="AT40" s="6">
        <f t="shared" si="21"/>
        <v>0.16698920546287915</v>
      </c>
      <c r="AU40" s="46">
        <v>8.36</v>
      </c>
      <c r="AV40" s="47">
        <v>1.45</v>
      </c>
      <c r="AW40" s="31"/>
      <c r="AX40" s="38">
        <f>FW40/C40</f>
        <v>0.13612077860058377</v>
      </c>
      <c r="AY40" s="6">
        <v>0.11940000000000001</v>
      </c>
      <c r="AZ40" s="6">
        <f t="shared" si="22"/>
        <v>0.20931168026407176</v>
      </c>
      <c r="BA40" s="6">
        <f t="shared" si="23"/>
        <v>0.22512527033807667</v>
      </c>
      <c r="BB40" s="36">
        <f t="shared" si="24"/>
        <v>0.24093886041208157</v>
      </c>
      <c r="BC40" s="6"/>
      <c r="BD40" s="38">
        <f t="shared" si="25"/>
        <v>0.20115172255709662</v>
      </c>
      <c r="BE40" s="6">
        <f t="shared" si="26"/>
        <v>0.21688362125588906</v>
      </c>
      <c r="BF40" s="36">
        <f t="shared" si="27"/>
        <v>0.23354385128855373</v>
      </c>
      <c r="BG40" s="6"/>
      <c r="BH40" s="38"/>
      <c r="BI40" s="36"/>
      <c r="BJ40" s="38"/>
      <c r="BK40" s="36"/>
      <c r="BL40" s="39"/>
      <c r="BM40" s="6"/>
      <c r="BN40" s="38"/>
      <c r="BO40" s="36"/>
      <c r="BP40" s="6"/>
      <c r="BQ40" s="38"/>
      <c r="BR40" s="36"/>
      <c r="BS40" s="6"/>
      <c r="BT40" s="38"/>
      <c r="BU40" s="36"/>
      <c r="BV40" s="31"/>
      <c r="BW40" s="34">
        <f>Q40/FY40</f>
        <v>6.5306809885765235E-4</v>
      </c>
      <c r="BX40" s="6">
        <f t="shared" si="28"/>
        <v>3.3695333677954242E-2</v>
      </c>
      <c r="BY40" s="35">
        <f>FG40/E40</f>
        <v>2.6399635300476385E-2</v>
      </c>
      <c r="BZ40" s="6">
        <f t="shared" si="29"/>
        <v>0.14623594824040456</v>
      </c>
      <c r="CA40" s="6">
        <f t="shared" si="30"/>
        <v>0.74319373342821382</v>
      </c>
      <c r="CB40" s="36">
        <f t="shared" si="31"/>
        <v>0.80912250899738358</v>
      </c>
      <c r="CC40" s="31"/>
      <c r="CD40" s="30">
        <v>30.419</v>
      </c>
      <c r="CE40" s="31">
        <v>228.613</v>
      </c>
      <c r="CF40" s="32">
        <f t="shared" si="32"/>
        <v>259.03199999999998</v>
      </c>
      <c r="CG40" s="28">
        <v>3743.9911148400001</v>
      </c>
      <c r="CH40" s="31">
        <v>15.193</v>
      </c>
      <c r="CI40" s="31">
        <v>20.271999999999998</v>
      </c>
      <c r="CJ40" s="32">
        <f t="shared" si="33"/>
        <v>3708.52611484</v>
      </c>
      <c r="CK40" s="31">
        <v>526.62857999999994</v>
      </c>
      <c r="CL40" s="31">
        <v>169.60842</v>
      </c>
      <c r="CM40" s="32">
        <f t="shared" si="34"/>
        <v>696.23699999999997</v>
      </c>
      <c r="CN40" s="31">
        <v>0</v>
      </c>
      <c r="CO40" s="31">
        <v>0</v>
      </c>
      <c r="CP40" s="31">
        <v>40.981000000000002</v>
      </c>
      <c r="CQ40" s="31">
        <v>8.2368810000268411E-2</v>
      </c>
      <c r="CR40" s="32">
        <f t="shared" si="35"/>
        <v>4704.8584836499995</v>
      </c>
      <c r="CS40" s="31">
        <v>100.04900000000001</v>
      </c>
      <c r="CT40" s="28">
        <v>3069.5290071499999</v>
      </c>
      <c r="CU40" s="32">
        <f t="shared" si="36"/>
        <v>3169.5780071499998</v>
      </c>
      <c r="CV40" s="31">
        <v>787.66499999999996</v>
      </c>
      <c r="CW40" s="31">
        <v>27.170476500000632</v>
      </c>
      <c r="CX40" s="32">
        <f t="shared" si="37"/>
        <v>814.8354765000006</v>
      </c>
      <c r="CY40" s="31">
        <v>80.015999999999991</v>
      </c>
      <c r="CZ40" s="31">
        <v>640.42899999999997</v>
      </c>
      <c r="DA40" s="48">
        <f t="shared" si="38"/>
        <v>4704.8584836500004</v>
      </c>
      <c r="DB40" s="31"/>
      <c r="DC40" s="49">
        <v>785.66057999999998</v>
      </c>
      <c r="DD40" s="31"/>
      <c r="DE40" s="27">
        <v>225</v>
      </c>
      <c r="DF40" s="28">
        <v>200</v>
      </c>
      <c r="DG40" s="28">
        <v>200</v>
      </c>
      <c r="DH40" s="28">
        <v>240</v>
      </c>
      <c r="DI40" s="28">
        <v>0</v>
      </c>
      <c r="DJ40" s="28">
        <v>0</v>
      </c>
      <c r="DK40" s="29">
        <f t="shared" si="39"/>
        <v>865</v>
      </c>
      <c r="DL40" s="39">
        <f t="shared" si="40"/>
        <v>0.18385250119764246</v>
      </c>
      <c r="DM40" s="31"/>
      <c r="DN40" s="43" t="s">
        <v>234</v>
      </c>
      <c r="DO40" s="40">
        <v>24</v>
      </c>
      <c r="DP40" s="50">
        <v>1</v>
      </c>
      <c r="DQ40" s="51" t="s">
        <v>172</v>
      </c>
      <c r="DR40" s="41"/>
      <c r="DS40" s="41"/>
      <c r="DT40" s="52" t="s">
        <v>166</v>
      </c>
      <c r="DU40" s="40"/>
      <c r="DV40" s="39" t="s">
        <v>240</v>
      </c>
      <c r="DW40" s="42"/>
      <c r="DX40" s="27">
        <v>529.44759358128999</v>
      </c>
      <c r="DY40" s="28">
        <v>569.44759358128999</v>
      </c>
      <c r="DZ40" s="29">
        <v>609.44759358128999</v>
      </c>
      <c r="EA40" s="28"/>
      <c r="EB40" s="43">
        <f t="shared" si="41"/>
        <v>2371.877946739065</v>
      </c>
      <c r="EC40" s="28">
        <v>2214.2860000000001</v>
      </c>
      <c r="ED40" s="29">
        <v>2529.46989347813</v>
      </c>
      <c r="EE40" s="28"/>
      <c r="EF40" s="27">
        <v>616.26446582000005</v>
      </c>
      <c r="EG40" s="28">
        <v>664.46196582000005</v>
      </c>
      <c r="EH40" s="29">
        <v>715.50357575999999</v>
      </c>
      <c r="EI40" s="53">
        <v>3063.6797835279499</v>
      </c>
      <c r="EJ40" s="28"/>
      <c r="EK40" s="27">
        <v>11.439</v>
      </c>
      <c r="EL40" s="28">
        <v>4.1230000000000002</v>
      </c>
      <c r="EM40" s="28">
        <v>464.47899999999998</v>
      </c>
      <c r="EN40" s="28">
        <v>20.315000000000001</v>
      </c>
      <c r="EO40" s="28">
        <v>413.31200000000001</v>
      </c>
      <c r="EP40" s="28">
        <v>7.78</v>
      </c>
      <c r="EQ40" s="28">
        <v>40.032380280000169</v>
      </c>
      <c r="ER40" s="29">
        <v>2782.5107345599999</v>
      </c>
      <c r="ES40" s="29">
        <f t="shared" si="42"/>
        <v>3743.9911148400001</v>
      </c>
      <c r="ET40" s="40"/>
      <c r="EU40" s="38">
        <f t="shared" si="43"/>
        <v>3.0552957122839878E-3</v>
      </c>
      <c r="EV40" s="6">
        <f t="shared" si="44"/>
        <v>1.1012312458909767E-3</v>
      </c>
      <c r="EW40" s="6">
        <f t="shared" si="45"/>
        <v>0.12405985638132305</v>
      </c>
      <c r="EX40" s="6">
        <f t="shared" si="46"/>
        <v>5.4260278341681277E-3</v>
      </c>
      <c r="EY40" s="6">
        <f t="shared" si="47"/>
        <v>0.110393424375865</v>
      </c>
      <c r="EZ40" s="6">
        <f t="shared" si="48"/>
        <v>2.0779963844365264E-3</v>
      </c>
      <c r="FA40" s="6">
        <f t="shared" si="49"/>
        <v>1.0692434637818566E-2</v>
      </c>
      <c r="FB40" s="6">
        <f t="shared" si="50"/>
        <v>0.74319373342821382</v>
      </c>
      <c r="FC40" s="39">
        <f t="shared" si="51"/>
        <v>1</v>
      </c>
      <c r="FD40" s="40"/>
      <c r="FE40" s="30">
        <v>35.447000000000003</v>
      </c>
      <c r="FF40" s="31">
        <v>63.393000000000001</v>
      </c>
      <c r="FG40" s="48">
        <f t="shared" si="52"/>
        <v>98.84</v>
      </c>
      <c r="FI40" s="30">
        <f>CH40</f>
        <v>15.193</v>
      </c>
      <c r="FJ40" s="31">
        <f>CI40</f>
        <v>20.271999999999998</v>
      </c>
      <c r="FK40" s="48">
        <f t="shared" si="53"/>
        <v>35.464999999999996</v>
      </c>
      <c r="FM40" s="27">
        <f>FQ40*E40</f>
        <v>2782.5107345599999</v>
      </c>
      <c r="FN40" s="28">
        <f>E40*FR40</f>
        <v>961.48038027999996</v>
      </c>
      <c r="FO40" s="29">
        <f t="shared" si="54"/>
        <v>3743.9911148399997</v>
      </c>
      <c r="FQ40" s="38">
        <v>0.74319373342821382</v>
      </c>
      <c r="FR40" s="6">
        <v>0.25680626657178618</v>
      </c>
      <c r="FS40" s="36">
        <f t="shared" si="55"/>
        <v>1</v>
      </c>
      <c r="FT40" s="40"/>
      <c r="FU40" s="43">
        <f t="shared" si="56"/>
        <v>613.11649999999997</v>
      </c>
      <c r="FV40" s="28">
        <v>585.80399999999997</v>
      </c>
      <c r="FW40" s="29">
        <f>CZ40</f>
        <v>640.42899999999997</v>
      </c>
      <c r="FY40" s="43">
        <f t="shared" si="57"/>
        <v>3604.5245574199998</v>
      </c>
      <c r="FZ40" s="28">
        <v>3465.058</v>
      </c>
      <c r="GA40" s="29">
        <f>CG40</f>
        <v>3743.9911148400001</v>
      </c>
      <c r="GC40" s="43">
        <f t="shared" si="58"/>
        <v>1248.4037269999999</v>
      </c>
      <c r="GD40" s="28">
        <v>1203.6389999999999</v>
      </c>
      <c r="GE40" s="29">
        <f>F40</f>
        <v>1293.1684540000001</v>
      </c>
      <c r="GG40" s="43">
        <f t="shared" si="59"/>
        <v>4852.9282844200006</v>
      </c>
      <c r="GH40" s="40">
        <f t="shared" si="60"/>
        <v>4668.6970000000001</v>
      </c>
      <c r="GI40" s="50">
        <f t="shared" si="61"/>
        <v>5037.1595688400002</v>
      </c>
      <c r="GK40" s="43">
        <f t="shared" si="62"/>
        <v>2974.471503575</v>
      </c>
      <c r="GL40" s="28">
        <v>2879.4140000000002</v>
      </c>
      <c r="GM40" s="29">
        <f>G40</f>
        <v>3069.5290071499999</v>
      </c>
      <c r="GN40" s="28"/>
      <c r="GO40" s="43">
        <f t="shared" si="63"/>
        <v>4510.9492418250002</v>
      </c>
      <c r="GP40" s="28">
        <v>4317.04</v>
      </c>
      <c r="GQ40" s="29">
        <f>C40</f>
        <v>4704.8584836500004</v>
      </c>
      <c r="GR40" s="28"/>
      <c r="GS40" s="54">
        <f>ED40/C40</f>
        <v>0.53762932557235654</v>
      </c>
      <c r="GT40" s="44"/>
    </row>
    <row r="41" spans="1:203" x14ac:dyDescent="0.2">
      <c r="A41" s="1"/>
      <c r="B41" s="45" t="s">
        <v>211</v>
      </c>
      <c r="C41" s="27">
        <v>5832.6809999999996</v>
      </c>
      <c r="D41" s="28">
        <v>5655.9604999999992</v>
      </c>
      <c r="E41" s="28">
        <v>4962.8029999999999</v>
      </c>
      <c r="F41" s="28">
        <v>1913.5420725900001</v>
      </c>
      <c r="G41" s="28">
        <v>3908.2919999999999</v>
      </c>
      <c r="H41" s="28">
        <f t="shared" si="0"/>
        <v>7746.2230725899999</v>
      </c>
      <c r="I41" s="29">
        <f t="shared" si="1"/>
        <v>6876.3450725900002</v>
      </c>
      <c r="J41" s="28"/>
      <c r="K41" s="30">
        <v>141.44999999999999</v>
      </c>
      <c r="L41" s="31">
        <v>36.396000000000001</v>
      </c>
      <c r="M41" s="31">
        <v>0.33700000000000002</v>
      </c>
      <c r="N41" s="32">
        <f t="shared" si="2"/>
        <v>178.18299999999999</v>
      </c>
      <c r="O41" s="31">
        <v>84.006</v>
      </c>
      <c r="P41" s="32">
        <f t="shared" si="3"/>
        <v>94.176999999999992</v>
      </c>
      <c r="Q41" s="31">
        <v>16.355</v>
      </c>
      <c r="R41" s="32">
        <f t="shared" si="4"/>
        <v>77.821999999999989</v>
      </c>
      <c r="S41" s="31">
        <v>7.4359999999999999</v>
      </c>
      <c r="T41" s="31">
        <v>1.1599999999999999</v>
      </c>
      <c r="U41" s="31">
        <v>-6.6</v>
      </c>
      <c r="V41" s="32">
        <f t="shared" si="5"/>
        <v>79.817999999999984</v>
      </c>
      <c r="W41" s="31">
        <v>17.565999999999999</v>
      </c>
      <c r="X41" s="33">
        <f t="shared" si="6"/>
        <v>62.251999999999981</v>
      </c>
      <c r="Y41" s="31"/>
      <c r="Z41" s="34">
        <f t="shared" si="7"/>
        <v>2.50090148260406E-2</v>
      </c>
      <c r="AA41" s="35">
        <f t="shared" si="8"/>
        <v>6.4349812909761314E-3</v>
      </c>
      <c r="AB41" s="6">
        <f t="shared" si="9"/>
        <v>0.44976148282194467</v>
      </c>
      <c r="AC41" s="6">
        <f t="shared" si="10"/>
        <v>0.45257220435408013</v>
      </c>
      <c r="AD41" s="6">
        <f t="shared" si="11"/>
        <v>0.47145911787319777</v>
      </c>
      <c r="AE41" s="35">
        <f t="shared" si="12"/>
        <v>1.4852649695838578E-2</v>
      </c>
      <c r="AF41" s="35">
        <f t="shared" si="13"/>
        <v>1.1006441788269206E-2</v>
      </c>
      <c r="AG41" s="35">
        <f>X41/EB41</f>
        <v>2.2732148487831196E-2</v>
      </c>
      <c r="AH41" s="35">
        <f>(P41+S41+T41)/EB41</f>
        <v>3.7528932348195661E-2</v>
      </c>
      <c r="AI41" s="35">
        <f>R41/EB41</f>
        <v>2.8417741753196682E-2</v>
      </c>
      <c r="AJ41" s="36">
        <f>X41/FU41</f>
        <v>8.4368022497416498E-2</v>
      </c>
      <c r="AK41" s="37"/>
      <c r="AL41" s="38">
        <f t="shared" si="14"/>
        <v>4.8011960861122915E-2</v>
      </c>
      <c r="AM41" s="6">
        <f t="shared" si="15"/>
        <v>2.9634199118506167E-2</v>
      </c>
      <c r="AN41" s="36">
        <f t="shared" si="16"/>
        <v>3.6448546083774215E-2</v>
      </c>
      <c r="AO41" s="31"/>
      <c r="AP41" s="38">
        <f t="shared" si="17"/>
        <v>0.7875170543743123</v>
      </c>
      <c r="AQ41" s="6">
        <f t="shared" si="18"/>
        <v>0.78274843590312781</v>
      </c>
      <c r="AR41" s="6">
        <f t="shared" si="19"/>
        <v>8.2674171208746025E-2</v>
      </c>
      <c r="AS41" s="6">
        <f t="shared" si="20"/>
        <v>0.33624640817747453</v>
      </c>
      <c r="AT41" s="6">
        <f t="shared" si="21"/>
        <v>0.10330293348804778</v>
      </c>
      <c r="AU41" s="46">
        <v>3.5440527356759399</v>
      </c>
      <c r="AV41" s="47">
        <v>1.2565048493253199</v>
      </c>
      <c r="AW41" s="31"/>
      <c r="AX41" s="38">
        <f>FW41/C41</f>
        <v>0.1364372575836052</v>
      </c>
      <c r="AY41" s="6">
        <v>0.11260000000000001</v>
      </c>
      <c r="AZ41" s="6">
        <f t="shared" si="22"/>
        <v>0.21048070123962889</v>
      </c>
      <c r="BA41" s="6">
        <f t="shared" si="23"/>
        <v>0.22786290033811854</v>
      </c>
      <c r="BB41" s="36">
        <f t="shared" si="24"/>
        <v>0.2382922197972123</v>
      </c>
      <c r="BC41" s="6"/>
      <c r="BD41" s="38">
        <f t="shared" si="25"/>
        <v>0.20067358802385038</v>
      </c>
      <c r="BE41" s="6">
        <f t="shared" si="26"/>
        <v>0.2176302297200714</v>
      </c>
      <c r="BF41" s="36">
        <f t="shared" si="27"/>
        <v>0.23042318685651683</v>
      </c>
      <c r="BG41" s="6"/>
      <c r="BH41" s="38"/>
      <c r="BI41" s="36">
        <v>2.5000000000000001E-2</v>
      </c>
      <c r="BJ41" s="38">
        <f>BI41*56.25%</f>
        <v>1.40625E-2</v>
      </c>
      <c r="BK41" s="36">
        <f>BI41*75%</f>
        <v>1.8750000000000003E-2</v>
      </c>
      <c r="BL41" s="55">
        <v>1.2500000000000001E-2</v>
      </c>
      <c r="BM41" s="6"/>
      <c r="BN41" s="38"/>
      <c r="BO41" s="36">
        <f>BD41-(4.5%+2.5%+4.5%+2.5%+BJ41)</f>
        <v>4.6611088023850361E-2</v>
      </c>
      <c r="BP41" s="6"/>
      <c r="BQ41" s="38"/>
      <c r="BR41" s="36">
        <f>BE41-(6%+2.5%+4.5%+2.5%+BK41)</f>
        <v>4.3880229720071384E-2</v>
      </c>
      <c r="BS41" s="6"/>
      <c r="BT41" s="38"/>
      <c r="BU41" s="36">
        <f>BF41-(8%+2.5%+3.5%+2.5%+BI41)</f>
        <v>4.042318685651683E-2</v>
      </c>
      <c r="BV41" s="31"/>
      <c r="BW41" s="34">
        <f>Q41/FY41</f>
        <v>3.3727741340497789E-3</v>
      </c>
      <c r="BX41" s="6">
        <f t="shared" si="28"/>
        <v>0.1591371274556547</v>
      </c>
      <c r="BY41" s="35">
        <f>FG41/E41</f>
        <v>2.7292640872506924E-2</v>
      </c>
      <c r="BZ41" s="6">
        <f t="shared" si="29"/>
        <v>0.16582335664729481</v>
      </c>
      <c r="CA41" s="6">
        <f t="shared" si="30"/>
        <v>0.72864145524212831</v>
      </c>
      <c r="CB41" s="36">
        <f t="shared" si="31"/>
        <v>0.8041548255965052</v>
      </c>
      <c r="CC41" s="31"/>
      <c r="CD41" s="30">
        <v>78.54446154</v>
      </c>
      <c r="CE41" s="31">
        <v>64.227556019999994</v>
      </c>
      <c r="CF41" s="32">
        <f t="shared" si="32"/>
        <v>142.77201755999999</v>
      </c>
      <c r="CG41" s="28">
        <v>4962.8029999999999</v>
      </c>
      <c r="CH41" s="31">
        <v>12.487</v>
      </c>
      <c r="CI41" s="31">
        <v>8.5389999999999997</v>
      </c>
      <c r="CJ41" s="32">
        <f t="shared" si="33"/>
        <v>4941.777</v>
      </c>
      <c r="CK41" s="31">
        <v>459.76103984000002</v>
      </c>
      <c r="CL41" s="31">
        <v>244.30476924999999</v>
      </c>
      <c r="CM41" s="32">
        <f t="shared" si="34"/>
        <v>704.06580909000002</v>
      </c>
      <c r="CN41" s="31">
        <v>2.617</v>
      </c>
      <c r="CO41" s="31">
        <v>0</v>
      </c>
      <c r="CP41" s="31">
        <v>33.25387022999999</v>
      </c>
      <c r="CQ41" s="31">
        <v>8.195303119999771</v>
      </c>
      <c r="CR41" s="32">
        <f t="shared" si="35"/>
        <v>5832.6809999999996</v>
      </c>
      <c r="CS41" s="31">
        <v>0</v>
      </c>
      <c r="CT41" s="28">
        <v>3908.2919999999999</v>
      </c>
      <c r="CU41" s="32">
        <f t="shared" si="36"/>
        <v>3908.2919999999999</v>
      </c>
      <c r="CV41" s="31">
        <v>1004.447</v>
      </c>
      <c r="CW41" s="31">
        <v>43.84887499999968</v>
      </c>
      <c r="CX41" s="32">
        <f t="shared" si="37"/>
        <v>1048.2958749999998</v>
      </c>
      <c r="CY41" s="31">
        <v>80.298124999999999</v>
      </c>
      <c r="CZ41" s="31">
        <v>795.79499999999996</v>
      </c>
      <c r="DA41" s="48">
        <f t="shared" si="38"/>
        <v>5832.6809999999996</v>
      </c>
      <c r="DB41" s="31"/>
      <c r="DC41" s="49">
        <v>602.53305739999996</v>
      </c>
      <c r="DD41" s="31"/>
      <c r="DE41" s="27">
        <v>230</v>
      </c>
      <c r="DF41" s="28">
        <v>225</v>
      </c>
      <c r="DG41" s="28">
        <v>225</v>
      </c>
      <c r="DH41" s="28">
        <v>200</v>
      </c>
      <c r="DI41" s="28">
        <v>200</v>
      </c>
      <c r="DJ41" s="28">
        <v>0</v>
      </c>
      <c r="DK41" s="29">
        <f t="shared" si="39"/>
        <v>1080</v>
      </c>
      <c r="DL41" s="39">
        <f t="shared" si="40"/>
        <v>0.18516356371966855</v>
      </c>
      <c r="DM41" s="31"/>
      <c r="DN41" s="43" t="s">
        <v>233</v>
      </c>
      <c r="DO41" s="40">
        <v>43.9</v>
      </c>
      <c r="DP41" s="50">
        <v>5</v>
      </c>
      <c r="DQ41" s="51" t="s">
        <v>172</v>
      </c>
      <c r="DR41" s="41"/>
      <c r="DS41" s="41"/>
      <c r="DT41" s="52" t="s">
        <v>166</v>
      </c>
      <c r="DU41" s="41" t="s">
        <v>167</v>
      </c>
      <c r="DV41" s="39">
        <v>0.41313875556265467</v>
      </c>
      <c r="DW41" s="42"/>
      <c r="DX41" s="27">
        <v>605.44899999999996</v>
      </c>
      <c r="DY41" s="28">
        <v>655.44899999999996</v>
      </c>
      <c r="DZ41" s="29">
        <v>685.44899999999996</v>
      </c>
      <c r="EA41" s="28"/>
      <c r="EB41" s="43">
        <f t="shared" si="41"/>
        <v>2738.5005000000001</v>
      </c>
      <c r="EC41" s="28">
        <v>2600.4949999999999</v>
      </c>
      <c r="ED41" s="29">
        <v>2876.5059999999999</v>
      </c>
      <c r="EE41" s="28"/>
      <c r="EF41" s="27">
        <v>745.98849510999992</v>
      </c>
      <c r="EG41" s="28">
        <v>809.02349510999989</v>
      </c>
      <c r="EH41" s="29">
        <v>856.58032077999997</v>
      </c>
      <c r="EI41" s="53">
        <v>3717.42241944335</v>
      </c>
      <c r="EJ41" s="28"/>
      <c r="EK41" s="27">
        <v>59.813017520000002</v>
      </c>
      <c r="EL41" s="28">
        <v>24.891866920000002</v>
      </c>
      <c r="EM41" s="28">
        <v>432.60982344000001</v>
      </c>
      <c r="EN41" s="28">
        <v>61.03891935</v>
      </c>
      <c r="EO41" s="28">
        <v>638.23554847000003</v>
      </c>
      <c r="EP41" s="28">
        <v>40.742049589999993</v>
      </c>
      <c r="EQ41" s="28">
        <v>89.367774709999992</v>
      </c>
      <c r="ER41" s="29">
        <v>3616.1039999999998</v>
      </c>
      <c r="ES41" s="29">
        <f t="shared" si="42"/>
        <v>4962.8029999999999</v>
      </c>
      <c r="ET41" s="40"/>
      <c r="EU41" s="38">
        <f t="shared" si="43"/>
        <v>1.2052265125172207E-2</v>
      </c>
      <c r="EV41" s="6">
        <f t="shared" si="44"/>
        <v>5.0156870865113931E-3</v>
      </c>
      <c r="EW41" s="6">
        <f t="shared" si="45"/>
        <v>8.7170460612681994E-2</v>
      </c>
      <c r="EX41" s="6">
        <f t="shared" si="46"/>
        <v>1.2299283157119072E-2</v>
      </c>
      <c r="EY41" s="6">
        <f t="shared" si="47"/>
        <v>0.12860384513953105</v>
      </c>
      <c r="EZ41" s="6">
        <f t="shared" si="48"/>
        <v>8.2094835499212839E-3</v>
      </c>
      <c r="FA41" s="6">
        <f t="shared" si="49"/>
        <v>1.800752008693474E-2</v>
      </c>
      <c r="FB41" s="6">
        <f t="shared" si="50"/>
        <v>0.72864145524212831</v>
      </c>
      <c r="FC41" s="39">
        <f t="shared" si="51"/>
        <v>1</v>
      </c>
      <c r="FD41" s="40"/>
      <c r="FE41" s="30">
        <v>59.830999999999996</v>
      </c>
      <c r="FF41" s="31">
        <v>75.61699999999999</v>
      </c>
      <c r="FG41" s="48">
        <f t="shared" si="52"/>
        <v>135.44799999999998</v>
      </c>
      <c r="FI41" s="30">
        <f>CH41</f>
        <v>12.487</v>
      </c>
      <c r="FJ41" s="31">
        <f>CI41</f>
        <v>8.5389999999999997</v>
      </c>
      <c r="FK41" s="48">
        <f t="shared" si="53"/>
        <v>21.026</v>
      </c>
      <c r="FM41" s="27">
        <f>FQ41*E41</f>
        <v>3616.1039999999998</v>
      </c>
      <c r="FN41" s="28">
        <f>E41*FR41</f>
        <v>1346.6989999999998</v>
      </c>
      <c r="FO41" s="29">
        <f t="shared" si="54"/>
        <v>4962.8029999999999</v>
      </c>
      <c r="FQ41" s="38">
        <v>0.72864145524212831</v>
      </c>
      <c r="FR41" s="6">
        <v>0.27135854475787169</v>
      </c>
      <c r="FS41" s="36">
        <f t="shared" si="55"/>
        <v>1</v>
      </c>
      <c r="FT41" s="40"/>
      <c r="FU41" s="43">
        <f t="shared" si="56"/>
        <v>737.86249999999995</v>
      </c>
      <c r="FV41" s="28">
        <v>679.93</v>
      </c>
      <c r="FW41" s="29">
        <f>CZ41</f>
        <v>795.79499999999996</v>
      </c>
      <c r="FY41" s="43">
        <f t="shared" si="57"/>
        <v>4849.1239999999998</v>
      </c>
      <c r="FZ41" s="28">
        <v>4735.4449999999997</v>
      </c>
      <c r="GA41" s="29">
        <f>CG41</f>
        <v>4962.8029999999999</v>
      </c>
      <c r="GC41" s="43">
        <f t="shared" si="58"/>
        <v>1928.266036295</v>
      </c>
      <c r="GD41" s="28">
        <v>1942.99</v>
      </c>
      <c r="GE41" s="29">
        <f>F41</f>
        <v>1913.5420725900001</v>
      </c>
      <c r="GG41" s="43">
        <f t="shared" si="59"/>
        <v>6777.3900362949998</v>
      </c>
      <c r="GH41" s="40">
        <f t="shared" si="60"/>
        <v>6678.4349999999995</v>
      </c>
      <c r="GI41" s="50">
        <f t="shared" si="61"/>
        <v>6876.3450725900002</v>
      </c>
      <c r="GK41" s="43">
        <f t="shared" si="62"/>
        <v>3839.5709999999999</v>
      </c>
      <c r="GL41" s="28">
        <v>3770.85</v>
      </c>
      <c r="GM41" s="29">
        <f>G41</f>
        <v>3908.2919999999999</v>
      </c>
      <c r="GN41" s="28"/>
      <c r="GO41" s="43">
        <f t="shared" si="63"/>
        <v>5655.9604999999992</v>
      </c>
      <c r="GP41" s="28">
        <v>5479.24</v>
      </c>
      <c r="GQ41" s="29">
        <f>C41</f>
        <v>5832.6809999999996</v>
      </c>
      <c r="GR41" s="28"/>
      <c r="GS41" s="54">
        <f>ED41/C41</f>
        <v>0.49317046483426746</v>
      </c>
      <c r="GT41" s="44"/>
    </row>
    <row r="42" spans="1:203" x14ac:dyDescent="0.2">
      <c r="A42" s="1"/>
      <c r="B42" s="45" t="s">
        <v>212</v>
      </c>
      <c r="C42" s="27">
        <v>4037.8323</v>
      </c>
      <c r="D42" s="28">
        <v>3956.6441500000001</v>
      </c>
      <c r="E42" s="28">
        <v>2921.009</v>
      </c>
      <c r="F42" s="28">
        <v>595.22</v>
      </c>
      <c r="G42" s="28">
        <v>3223.364</v>
      </c>
      <c r="H42" s="28">
        <f t="shared" si="0"/>
        <v>4633.0523000000003</v>
      </c>
      <c r="I42" s="29">
        <f t="shared" si="1"/>
        <v>3516.2290000000003</v>
      </c>
      <c r="J42" s="28"/>
      <c r="K42" s="30">
        <v>107.02200000000001</v>
      </c>
      <c r="L42" s="31">
        <v>17.454999999999998</v>
      </c>
      <c r="M42" s="31">
        <v>0.14499999999999999</v>
      </c>
      <c r="N42" s="32">
        <f t="shared" si="2"/>
        <v>124.622</v>
      </c>
      <c r="O42" s="31">
        <v>63.682000000000002</v>
      </c>
      <c r="P42" s="32">
        <f t="shared" si="3"/>
        <v>60.94</v>
      </c>
      <c r="Q42" s="31">
        <v>-2.6579999999999999</v>
      </c>
      <c r="R42" s="32">
        <f t="shared" si="4"/>
        <v>63.597999999999999</v>
      </c>
      <c r="S42" s="31">
        <v>10.961</v>
      </c>
      <c r="T42" s="31">
        <v>4.0179999999999998</v>
      </c>
      <c r="U42" s="31">
        <v>-14.8</v>
      </c>
      <c r="V42" s="32">
        <f t="shared" si="5"/>
        <v>63.777000000000001</v>
      </c>
      <c r="W42" s="31">
        <v>12.535</v>
      </c>
      <c r="X42" s="33">
        <f t="shared" si="6"/>
        <v>51.242000000000004</v>
      </c>
      <c r="Y42" s="31"/>
      <c r="Z42" s="34">
        <f t="shared" si="7"/>
        <v>2.7048679624120355E-2</v>
      </c>
      <c r="AA42" s="35">
        <f t="shared" si="8"/>
        <v>4.4115668071893696E-3</v>
      </c>
      <c r="AB42" s="6">
        <f t="shared" si="9"/>
        <v>0.4561715173960072</v>
      </c>
      <c r="AC42" s="6">
        <f t="shared" si="10"/>
        <v>0.46969015289527449</v>
      </c>
      <c r="AD42" s="6">
        <f t="shared" si="11"/>
        <v>0.51100126783392985</v>
      </c>
      <c r="AE42" s="35">
        <f t="shared" si="12"/>
        <v>1.6094952587535575E-2</v>
      </c>
      <c r="AF42" s="35">
        <f t="shared" si="13"/>
        <v>1.2950874038040546E-2</v>
      </c>
      <c r="AG42" s="35">
        <f>X42/EB42</f>
        <v>2.8948074581882175E-2</v>
      </c>
      <c r="AH42" s="35">
        <f>(P42+S42+T42)/EB42</f>
        <v>4.2888819214353703E-2</v>
      </c>
      <c r="AI42" s="35">
        <f>R42/EB42</f>
        <v>3.5928333149731519E-2</v>
      </c>
      <c r="AJ42" s="36">
        <f>X42/FU42</f>
        <v>9.1139906924957478E-2</v>
      </c>
      <c r="AK42" s="37"/>
      <c r="AL42" s="38">
        <f t="shared" si="14"/>
        <v>4.4120291151742215E-2</v>
      </c>
      <c r="AM42" s="6">
        <f t="shared" si="15"/>
        <v>2.1661533025905722E-2</v>
      </c>
      <c r="AN42" s="36">
        <f t="shared" si="16"/>
        <v>2.6981750591092965E-2</v>
      </c>
      <c r="AO42" s="31"/>
      <c r="AP42" s="38">
        <f t="shared" si="17"/>
        <v>1.1035104650482077</v>
      </c>
      <c r="AQ42" s="6">
        <f t="shared" si="18"/>
        <v>0.94677732596596798</v>
      </c>
      <c r="AR42" s="6">
        <f t="shared" si="19"/>
        <v>-0.17897598174149035</v>
      </c>
      <c r="AS42" s="6">
        <f t="shared" si="20"/>
        <v>9.8684138021284354E-2</v>
      </c>
      <c r="AT42" s="6">
        <f t="shared" si="21"/>
        <v>0.22385154529572712</v>
      </c>
      <c r="AU42" s="46">
        <v>3</v>
      </c>
      <c r="AV42" s="47">
        <v>1.48</v>
      </c>
      <c r="AW42" s="31"/>
      <c r="AX42" s="38">
        <f>FW42/C42</f>
        <v>0.14785358965997672</v>
      </c>
      <c r="AY42" s="6">
        <v>0.12039999999999999</v>
      </c>
      <c r="AZ42" s="6">
        <f t="shared" si="22"/>
        <v>0.24107782273831649</v>
      </c>
      <c r="BA42" s="6">
        <f t="shared" si="23"/>
        <v>0.26304551265997972</v>
      </c>
      <c r="BB42" s="36">
        <f t="shared" si="24"/>
        <v>0.28501320258164292</v>
      </c>
      <c r="BC42" s="6"/>
      <c r="BD42" s="38">
        <f t="shared" si="25"/>
        <v>0.24898240382491468</v>
      </c>
      <c r="BE42" s="6">
        <f t="shared" si="26"/>
        <v>0.26945590446263795</v>
      </c>
      <c r="BF42" s="36">
        <f t="shared" si="27"/>
        <v>0.29085392573908214</v>
      </c>
      <c r="BG42" s="6"/>
      <c r="BH42" s="38"/>
      <c r="BI42" s="36">
        <v>2.7E-2</v>
      </c>
      <c r="BJ42" s="105">
        <f>BI42*56.25%</f>
        <v>1.51875E-2</v>
      </c>
      <c r="BK42" s="57">
        <f>BI42*75%</f>
        <v>2.0250000000000001E-2</v>
      </c>
      <c r="BL42" s="39"/>
      <c r="BM42" s="6"/>
      <c r="BN42" s="38"/>
      <c r="BO42" s="36">
        <f>BD42-(4.5%+2.5%+4.5%+2.5%+BJ42)</f>
        <v>9.3794903824914677E-2</v>
      </c>
      <c r="BP42" s="6"/>
      <c r="BQ42" s="38"/>
      <c r="BR42" s="36">
        <f>BE42-(6%+2.5%+4.5%+2.5%+BK42)</f>
        <v>9.4205904462637963E-2</v>
      </c>
      <c r="BS42" s="6"/>
      <c r="BT42" s="38"/>
      <c r="BU42" s="36">
        <f>BF42-(8%+2.5%+3.5%+2.5%+BI42)</f>
        <v>9.8853925739082138E-2</v>
      </c>
      <c r="BV42" s="31"/>
      <c r="BW42" s="34">
        <f>Q42/FY42</f>
        <v>-9.2960010408163691E-4</v>
      </c>
      <c r="BX42" s="6">
        <f t="shared" si="28"/>
        <v>-3.501099856425928E-2</v>
      </c>
      <c r="BY42" s="35">
        <f>FG42/E42</f>
        <v>8.0581744184971705E-3</v>
      </c>
      <c r="BZ42" s="6">
        <f t="shared" si="29"/>
        <v>3.8179862871713516E-2</v>
      </c>
      <c r="CA42" s="6">
        <f t="shared" si="30"/>
        <v>0.74401208623458537</v>
      </c>
      <c r="CB42" s="36">
        <f t="shared" si="31"/>
        <v>0.7873451928187839</v>
      </c>
      <c r="CC42" s="31"/>
      <c r="CD42" s="30">
        <v>73.501999999999995</v>
      </c>
      <c r="CE42" s="31">
        <v>431.053</v>
      </c>
      <c r="CF42" s="32">
        <f t="shared" si="32"/>
        <v>504.55500000000001</v>
      </c>
      <c r="CG42" s="28">
        <v>2921.009</v>
      </c>
      <c r="CH42" s="31">
        <v>7.4640000000000004</v>
      </c>
      <c r="CI42" s="31">
        <v>12.031000000000001</v>
      </c>
      <c r="CJ42" s="32">
        <f t="shared" si="33"/>
        <v>2901.5140000000001</v>
      </c>
      <c r="CK42" s="31">
        <v>398.15800000000002</v>
      </c>
      <c r="CL42" s="31">
        <v>217.23899999999998</v>
      </c>
      <c r="CM42" s="32">
        <f t="shared" si="34"/>
        <v>615.39699999999993</v>
      </c>
      <c r="CN42" s="31">
        <v>0</v>
      </c>
      <c r="CO42" s="31">
        <v>0</v>
      </c>
      <c r="CP42" s="31">
        <v>14.019</v>
      </c>
      <c r="CQ42" s="31">
        <v>2.3473000000001374</v>
      </c>
      <c r="CR42" s="32">
        <f t="shared" si="35"/>
        <v>4037.8323</v>
      </c>
      <c r="CS42" s="31">
        <v>0</v>
      </c>
      <c r="CT42" s="28">
        <v>3223.364</v>
      </c>
      <c r="CU42" s="32">
        <f t="shared" si="36"/>
        <v>3223.364</v>
      </c>
      <c r="CV42" s="31">
        <v>100.86</v>
      </c>
      <c r="CW42" s="31">
        <v>36.260299999999916</v>
      </c>
      <c r="CX42" s="32">
        <f t="shared" si="37"/>
        <v>137.12029999999993</v>
      </c>
      <c r="CY42" s="31">
        <v>80.34</v>
      </c>
      <c r="CZ42" s="31">
        <v>597.00800000000004</v>
      </c>
      <c r="DA42" s="48">
        <f t="shared" si="38"/>
        <v>4037.8323</v>
      </c>
      <c r="DB42" s="31"/>
      <c r="DC42" s="49">
        <v>903.875</v>
      </c>
      <c r="DD42" s="31"/>
      <c r="DE42" s="27">
        <v>50</v>
      </c>
      <c r="DF42" s="28">
        <v>0</v>
      </c>
      <c r="DG42" s="28">
        <v>50</v>
      </c>
      <c r="DH42" s="28">
        <v>40</v>
      </c>
      <c r="DI42" s="28">
        <v>40</v>
      </c>
      <c r="DJ42" s="28">
        <v>0</v>
      </c>
      <c r="DK42" s="29">
        <f t="shared" si="39"/>
        <v>180</v>
      </c>
      <c r="DL42" s="39">
        <f t="shared" si="40"/>
        <v>4.4578374391625923E-2</v>
      </c>
      <c r="DM42" s="31"/>
      <c r="DN42" s="43" t="s">
        <v>238</v>
      </c>
      <c r="DO42" s="40">
        <v>30.5</v>
      </c>
      <c r="DP42" s="50">
        <v>4</v>
      </c>
      <c r="DQ42" s="51" t="s">
        <v>172</v>
      </c>
      <c r="DR42" s="41"/>
      <c r="DS42" s="41"/>
      <c r="DT42" s="52" t="s">
        <v>166</v>
      </c>
      <c r="DU42" s="40"/>
      <c r="DV42" s="39" t="s">
        <v>240</v>
      </c>
      <c r="DW42" s="42"/>
      <c r="DX42" s="27">
        <v>438.96800000000002</v>
      </c>
      <c r="DY42" s="28">
        <v>478.96800000000002</v>
      </c>
      <c r="DZ42" s="29">
        <v>518.96799999999996</v>
      </c>
      <c r="EA42" s="28"/>
      <c r="EB42" s="43">
        <f t="shared" si="41"/>
        <v>1770.135</v>
      </c>
      <c r="EC42" s="28">
        <v>1719.414</v>
      </c>
      <c r="ED42" s="29">
        <v>1820.856</v>
      </c>
      <c r="EE42" s="28"/>
      <c r="EF42" s="27">
        <v>559.08699999999999</v>
      </c>
      <c r="EG42" s="28">
        <v>605.05999999999995</v>
      </c>
      <c r="EH42" s="29">
        <v>653.10900000000004</v>
      </c>
      <c r="EI42" s="53">
        <v>2245.4879999999998</v>
      </c>
      <c r="EJ42" s="28"/>
      <c r="EK42" s="27">
        <v>18.292000000000002</v>
      </c>
      <c r="EL42" s="28">
        <v>43.334000000000003</v>
      </c>
      <c r="EM42" s="28">
        <v>202.47199999999998</v>
      </c>
      <c r="EN42" s="28">
        <v>110.253</v>
      </c>
      <c r="EO42" s="28">
        <v>289.27100000000002</v>
      </c>
      <c r="EP42" s="28">
        <v>31.949000000000002</v>
      </c>
      <c r="EQ42" s="28">
        <v>52.171999999999748</v>
      </c>
      <c r="ER42" s="29">
        <v>2173.2660000000001</v>
      </c>
      <c r="ES42" s="29">
        <f t="shared" si="42"/>
        <v>2921.009</v>
      </c>
      <c r="ET42" s="40"/>
      <c r="EU42" s="38">
        <f t="shared" si="43"/>
        <v>6.2622196645063409E-3</v>
      </c>
      <c r="EV42" s="6">
        <f t="shared" si="44"/>
        <v>1.4835284656774424E-2</v>
      </c>
      <c r="EW42" s="6">
        <f t="shared" si="45"/>
        <v>6.9315774104085265E-2</v>
      </c>
      <c r="EX42" s="6">
        <f t="shared" si="46"/>
        <v>3.7744834062476355E-2</v>
      </c>
      <c r="EY42" s="6">
        <f t="shared" si="47"/>
        <v>9.9031190934365493E-2</v>
      </c>
      <c r="EZ42" s="6">
        <f t="shared" si="48"/>
        <v>1.0937658870616283E-2</v>
      </c>
      <c r="FA42" s="6">
        <f t="shared" si="49"/>
        <v>1.786095147259038E-2</v>
      </c>
      <c r="FB42" s="6">
        <f t="shared" si="50"/>
        <v>0.74401208623458537</v>
      </c>
      <c r="FC42" s="39">
        <f t="shared" si="51"/>
        <v>1</v>
      </c>
      <c r="FD42" s="40"/>
      <c r="FE42" s="30">
        <v>12.1</v>
      </c>
      <c r="FF42" s="31">
        <v>11.438000000000001</v>
      </c>
      <c r="FG42" s="48">
        <f t="shared" si="52"/>
        <v>23.538</v>
      </c>
      <c r="FI42" s="30">
        <f>CH42</f>
        <v>7.4640000000000004</v>
      </c>
      <c r="FJ42" s="31">
        <f>CI42</f>
        <v>12.031000000000001</v>
      </c>
      <c r="FK42" s="48">
        <f t="shared" si="53"/>
        <v>19.495000000000001</v>
      </c>
      <c r="FM42" s="27">
        <f>FQ42*E42</f>
        <v>2173.2660000000001</v>
      </c>
      <c r="FN42" s="28">
        <f>E42*FR42</f>
        <v>747.74300000000005</v>
      </c>
      <c r="FO42" s="29">
        <f t="shared" si="54"/>
        <v>2921.009</v>
      </c>
      <c r="FQ42" s="38">
        <v>0.74401208623458537</v>
      </c>
      <c r="FR42" s="6">
        <v>0.25598791376541463</v>
      </c>
      <c r="FS42" s="36">
        <f t="shared" si="55"/>
        <v>1</v>
      </c>
      <c r="FT42" s="40"/>
      <c r="FU42" s="43">
        <f t="shared" si="56"/>
        <v>562.23450000000003</v>
      </c>
      <c r="FV42" s="28">
        <v>527.46100000000001</v>
      </c>
      <c r="FW42" s="29">
        <f>CZ42</f>
        <v>597.00800000000004</v>
      </c>
      <c r="FY42" s="43">
        <f t="shared" si="57"/>
        <v>2859.2939999999999</v>
      </c>
      <c r="FZ42" s="28">
        <v>2797.5790000000002</v>
      </c>
      <c r="GA42" s="29">
        <f>CG42</f>
        <v>2921.009</v>
      </c>
      <c r="GC42" s="43">
        <f t="shared" si="58"/>
        <v>619.65899999999999</v>
      </c>
      <c r="GD42" s="28">
        <v>644.09799999999996</v>
      </c>
      <c r="GE42" s="29">
        <f>F42</f>
        <v>595.22</v>
      </c>
      <c r="GG42" s="43">
        <f t="shared" si="59"/>
        <v>3478.9530000000004</v>
      </c>
      <c r="GH42" s="40">
        <f t="shared" si="60"/>
        <v>3441.6770000000001</v>
      </c>
      <c r="GI42" s="50">
        <f t="shared" si="61"/>
        <v>3516.2290000000003</v>
      </c>
      <c r="GK42" s="43">
        <f t="shared" si="62"/>
        <v>3181.0205000000001</v>
      </c>
      <c r="GL42" s="28">
        <v>3138.6770000000001</v>
      </c>
      <c r="GM42" s="29">
        <f>G42</f>
        <v>3223.364</v>
      </c>
      <c r="GN42" s="28"/>
      <c r="GO42" s="43">
        <f t="shared" si="63"/>
        <v>3956.6441500000001</v>
      </c>
      <c r="GP42" s="28">
        <v>3875.4560000000001</v>
      </c>
      <c r="GQ42" s="29">
        <f>C42</f>
        <v>4037.8323</v>
      </c>
      <c r="GR42" s="28"/>
      <c r="GS42" s="54">
        <f>ED42/C42</f>
        <v>0.45094889156243562</v>
      </c>
      <c r="GT42" s="44"/>
    </row>
    <row r="43" spans="1:203" x14ac:dyDescent="0.2">
      <c r="A43" s="1"/>
      <c r="B43" s="45" t="s">
        <v>213</v>
      </c>
      <c r="C43" s="27">
        <v>19041.740000000002</v>
      </c>
      <c r="D43" s="28">
        <v>18308.5805</v>
      </c>
      <c r="E43" s="28">
        <v>14999.357</v>
      </c>
      <c r="F43" s="28">
        <v>7830.335</v>
      </c>
      <c r="G43" s="28">
        <v>10715.457</v>
      </c>
      <c r="H43" s="28">
        <f t="shared" si="0"/>
        <v>26872.075000000001</v>
      </c>
      <c r="I43" s="29">
        <f t="shared" si="1"/>
        <v>22829.691999999999</v>
      </c>
      <c r="J43" s="28"/>
      <c r="K43" s="30">
        <v>474.69799999999998</v>
      </c>
      <c r="L43" s="31">
        <v>89.562000000000012</v>
      </c>
      <c r="M43" s="31">
        <v>1.2650000000000001</v>
      </c>
      <c r="N43" s="32">
        <f t="shared" si="2"/>
        <v>565.52499999999998</v>
      </c>
      <c r="O43" s="31">
        <v>206.02100000000002</v>
      </c>
      <c r="P43" s="32">
        <f t="shared" si="3"/>
        <v>359.50399999999996</v>
      </c>
      <c r="Q43" s="31">
        <v>36.637999999999998</v>
      </c>
      <c r="R43" s="32">
        <f t="shared" si="4"/>
        <v>322.86599999999999</v>
      </c>
      <c r="S43" s="31">
        <v>46.132000000000005</v>
      </c>
      <c r="T43" s="31">
        <v>2.0830000000000002</v>
      </c>
      <c r="U43" s="31">
        <v>-7</v>
      </c>
      <c r="V43" s="32">
        <f t="shared" si="5"/>
        <v>364.08100000000002</v>
      </c>
      <c r="W43" s="31">
        <v>78.5</v>
      </c>
      <c r="X43" s="33">
        <f t="shared" si="6"/>
        <v>285.58100000000002</v>
      </c>
      <c r="Y43" s="31"/>
      <c r="Z43" s="34">
        <f t="shared" si="7"/>
        <v>2.5927624481865211E-2</v>
      </c>
      <c r="AA43" s="35">
        <f t="shared" si="8"/>
        <v>4.8918046923408405E-3</v>
      </c>
      <c r="AB43" s="6">
        <f t="shared" si="9"/>
        <v>0.33568123309544767</v>
      </c>
      <c r="AC43" s="6">
        <f t="shared" si="10"/>
        <v>0.3368243966798386</v>
      </c>
      <c r="AD43" s="6">
        <f t="shared" si="11"/>
        <v>0.36430042880509267</v>
      </c>
      <c r="AE43" s="35">
        <f t="shared" si="12"/>
        <v>1.1252701977632838E-2</v>
      </c>
      <c r="AF43" s="35">
        <f t="shared" si="13"/>
        <v>1.5598205442524615E-2</v>
      </c>
      <c r="AG43" s="35">
        <f>X43/EB43</f>
        <v>3.0140541736293033E-2</v>
      </c>
      <c r="AH43" s="35">
        <f>(P43+S43+T43)/EB43</f>
        <v>4.3031124396159616E-2</v>
      </c>
      <c r="AI43" s="35">
        <f>R43/EB43</f>
        <v>3.4075642806174034E-2</v>
      </c>
      <c r="AJ43" s="36">
        <f>X43/FU43</f>
        <v>0.12050037141984916</v>
      </c>
      <c r="AK43" s="37"/>
      <c r="AL43" s="38">
        <f t="shared" si="14"/>
        <v>6.2912219457980742E-2</v>
      </c>
      <c r="AM43" s="6">
        <f t="shared" si="15"/>
        <v>6.1620631561658333E-2</v>
      </c>
      <c r="AN43" s="36">
        <f t="shared" si="16"/>
        <v>5.1125828162438989E-3</v>
      </c>
      <c r="AO43" s="31"/>
      <c r="AP43" s="38">
        <f t="shared" si="17"/>
        <v>0.71439442370762962</v>
      </c>
      <c r="AQ43" s="6">
        <f t="shared" si="18"/>
        <v>0.65739415408575896</v>
      </c>
      <c r="AR43" s="6">
        <f t="shared" si="19"/>
        <v>0.13160094613202367</v>
      </c>
      <c r="AS43" s="6">
        <f t="shared" si="20"/>
        <v>0.48176960193763801</v>
      </c>
      <c r="AT43" s="6">
        <f t="shared" si="21"/>
        <v>0.16167267277045055</v>
      </c>
      <c r="AU43" s="46">
        <v>2.5949</v>
      </c>
      <c r="AV43" s="47">
        <v>1.38</v>
      </c>
      <c r="AW43" s="31"/>
      <c r="AX43" s="38">
        <f>FW43/C43</f>
        <v>0.13130759058783492</v>
      </c>
      <c r="AY43" s="6">
        <v>0.1032</v>
      </c>
      <c r="AZ43" s="6">
        <f t="shared" si="22"/>
        <v>0.19333956294176441</v>
      </c>
      <c r="BA43" s="6">
        <f t="shared" si="23"/>
        <v>0.20620923659566862</v>
      </c>
      <c r="BB43" s="36">
        <f t="shared" si="24"/>
        <v>0.22680071444191538</v>
      </c>
      <c r="BC43" s="6"/>
      <c r="BD43" s="38">
        <f t="shared" si="25"/>
        <v>0.19297962439384583</v>
      </c>
      <c r="BE43" s="6">
        <f t="shared" si="26"/>
        <v>0.20494640589966212</v>
      </c>
      <c r="BF43" s="36">
        <f t="shared" si="27"/>
        <v>0.22365111672934399</v>
      </c>
      <c r="BG43" s="6"/>
      <c r="BH43" s="38"/>
      <c r="BI43" s="36">
        <v>1.4999999999999999E-2</v>
      </c>
      <c r="BJ43" s="38">
        <f>BI43*56.25%</f>
        <v>8.4375000000000006E-3</v>
      </c>
      <c r="BK43" s="36">
        <f>BI43*75%</f>
        <v>1.125E-2</v>
      </c>
      <c r="BL43" s="39">
        <v>0.01</v>
      </c>
      <c r="BM43" s="6"/>
      <c r="BN43" s="38"/>
      <c r="BO43" s="36">
        <f>BD43-(4.5%+2.5%+4.5%+2.5%+BJ43)</f>
        <v>4.4542124393845833E-2</v>
      </c>
      <c r="BP43" s="6"/>
      <c r="BQ43" s="38"/>
      <c r="BR43" s="36">
        <f>BE43-(6%+2.5%+4.5%+2.5%+BK43)</f>
        <v>3.8696405899662112E-2</v>
      </c>
      <c r="BS43" s="6"/>
      <c r="BT43" s="38"/>
      <c r="BU43" s="36">
        <f>BF43-(8%+2.5%+3.5%+2.5%+BI43)</f>
        <v>4.3651116729343992E-2</v>
      </c>
      <c r="BV43" s="31"/>
      <c r="BW43" s="34">
        <f>Q43/FY43</f>
        <v>2.5171306826262197E-3</v>
      </c>
      <c r="BX43" s="6">
        <f t="shared" si="28"/>
        <v>8.9860909106516978E-2</v>
      </c>
      <c r="BY43" s="35">
        <f>FG43/E43</f>
        <v>1.9175355316897916E-2</v>
      </c>
      <c r="BZ43" s="6">
        <f t="shared" si="29"/>
        <v>0.10977492967745138</v>
      </c>
      <c r="CA43" s="6">
        <f t="shared" si="30"/>
        <v>0.61446894023523801</v>
      </c>
      <c r="CB43" s="36">
        <f t="shared" si="31"/>
        <v>0.7467018827936881</v>
      </c>
      <c r="CC43" s="31"/>
      <c r="CD43" s="30">
        <v>94.585999999999999</v>
      </c>
      <c r="CE43" s="31">
        <v>852.31899999999996</v>
      </c>
      <c r="CF43" s="32">
        <f t="shared" si="32"/>
        <v>946.90499999999997</v>
      </c>
      <c r="CG43" s="28">
        <v>14999.357</v>
      </c>
      <c r="CH43" s="31">
        <v>72.039000000000001</v>
      </c>
      <c r="CI43" s="31">
        <v>47.706000000000003</v>
      </c>
      <c r="CJ43" s="32">
        <f t="shared" si="33"/>
        <v>14879.611999999999</v>
      </c>
      <c r="CK43" s="31">
        <v>2131.6239999999998</v>
      </c>
      <c r="CL43" s="31">
        <v>656.13199999999995</v>
      </c>
      <c r="CM43" s="32">
        <f t="shared" si="34"/>
        <v>2787.7559999999999</v>
      </c>
      <c r="CN43" s="31">
        <v>290.97800000000001</v>
      </c>
      <c r="CO43" s="31">
        <v>34.290999999999997</v>
      </c>
      <c r="CP43" s="31">
        <v>55.215000000000003</v>
      </c>
      <c r="CQ43" s="31">
        <v>46.983000000003727</v>
      </c>
      <c r="CR43" s="32">
        <f t="shared" si="35"/>
        <v>19041.740000000005</v>
      </c>
      <c r="CS43" s="31">
        <v>266.01400000000001</v>
      </c>
      <c r="CT43" s="28">
        <v>10715.457</v>
      </c>
      <c r="CU43" s="32">
        <f t="shared" si="36"/>
        <v>10981.471</v>
      </c>
      <c r="CV43" s="31">
        <v>4992.55</v>
      </c>
      <c r="CW43" s="31">
        <v>241.51800000000185</v>
      </c>
      <c r="CX43" s="32">
        <f t="shared" si="37"/>
        <v>5234.068000000002</v>
      </c>
      <c r="CY43" s="31">
        <v>325.87599999999998</v>
      </c>
      <c r="CZ43" s="31">
        <v>2500.3249999999998</v>
      </c>
      <c r="DA43" s="48">
        <f t="shared" si="38"/>
        <v>19041.740000000002</v>
      </c>
      <c r="DB43" s="31"/>
      <c r="DC43" s="49">
        <v>3078.5289999999995</v>
      </c>
      <c r="DD43" s="31"/>
      <c r="DE43" s="27">
        <v>775</v>
      </c>
      <c r="DF43" s="28">
        <v>1000</v>
      </c>
      <c r="DG43" s="28">
        <v>1000</v>
      </c>
      <c r="DH43" s="28">
        <v>950</v>
      </c>
      <c r="DI43" s="28">
        <v>1400</v>
      </c>
      <c r="DJ43" s="28">
        <v>200</v>
      </c>
      <c r="DK43" s="29">
        <f t="shared" si="39"/>
        <v>5325</v>
      </c>
      <c r="DL43" s="39">
        <f t="shared" si="40"/>
        <v>0.27964881360631955</v>
      </c>
      <c r="DM43" s="31"/>
      <c r="DN43" s="43" t="s">
        <v>233</v>
      </c>
      <c r="DO43" s="40">
        <v>88</v>
      </c>
      <c r="DP43" s="50">
        <v>5</v>
      </c>
      <c r="DQ43" s="51" t="s">
        <v>172</v>
      </c>
      <c r="DR43" s="41" t="s">
        <v>173</v>
      </c>
      <c r="DS43" s="41" t="s">
        <v>169</v>
      </c>
      <c r="DT43" s="52" t="s">
        <v>166</v>
      </c>
      <c r="DU43" s="41" t="s">
        <v>167</v>
      </c>
      <c r="DV43" s="39">
        <v>0.48484251837969933</v>
      </c>
      <c r="DW43" s="42"/>
      <c r="DX43" s="27">
        <v>1877.86</v>
      </c>
      <c r="DY43" s="28">
        <v>2002.86</v>
      </c>
      <c r="DZ43" s="29">
        <v>2202.86</v>
      </c>
      <c r="EA43" s="28"/>
      <c r="EB43" s="43">
        <f t="shared" si="41"/>
        <v>9474.9789999999994</v>
      </c>
      <c r="EC43" s="28">
        <v>9237.2019999999993</v>
      </c>
      <c r="ED43" s="29">
        <v>9712.7559999999994</v>
      </c>
      <c r="EE43" s="28"/>
      <c r="EF43" s="27">
        <v>2361.29</v>
      </c>
      <c r="EG43" s="28">
        <v>2507.7150000000001</v>
      </c>
      <c r="EH43" s="29">
        <v>2736.585</v>
      </c>
      <c r="EI43" s="53">
        <v>12235.955</v>
      </c>
      <c r="EJ43" s="28"/>
      <c r="EK43" s="27">
        <v>1253.4390000000001</v>
      </c>
      <c r="EL43" s="28">
        <v>80.024000000000001</v>
      </c>
      <c r="EM43" s="28">
        <v>1537.2070000000001</v>
      </c>
      <c r="EN43" s="28">
        <v>159.285</v>
      </c>
      <c r="EO43" s="28">
        <v>2268.5909999999999</v>
      </c>
      <c r="EP43" s="28">
        <v>115.32899999999999</v>
      </c>
      <c r="EQ43" s="28">
        <v>368.84300000000138</v>
      </c>
      <c r="ER43" s="29">
        <v>9216.6389999999992</v>
      </c>
      <c r="ES43" s="29">
        <f t="shared" si="42"/>
        <v>14999.357</v>
      </c>
      <c r="ET43" s="40"/>
      <c r="EU43" s="38">
        <f t="shared" si="43"/>
        <v>8.3566182203677133E-2</v>
      </c>
      <c r="EV43" s="6">
        <f t="shared" si="44"/>
        <v>5.3351620339458549E-3</v>
      </c>
      <c r="EW43" s="6">
        <f t="shared" si="45"/>
        <v>0.10248485985099229</v>
      </c>
      <c r="EX43" s="6">
        <f t="shared" si="46"/>
        <v>1.0619455220647125E-2</v>
      </c>
      <c r="EY43" s="6">
        <f t="shared" si="47"/>
        <v>0.1512458834068687</v>
      </c>
      <c r="EZ43" s="6">
        <f t="shared" si="48"/>
        <v>7.6889295987821338E-3</v>
      </c>
      <c r="FA43" s="6">
        <f t="shared" si="49"/>
        <v>2.4590587449848777E-2</v>
      </c>
      <c r="FB43" s="6">
        <f t="shared" si="50"/>
        <v>0.61446894023523801</v>
      </c>
      <c r="FC43" s="39">
        <f t="shared" si="51"/>
        <v>1</v>
      </c>
      <c r="FD43" s="40"/>
      <c r="FE43" s="30">
        <v>126.46299999999999</v>
      </c>
      <c r="FF43" s="31">
        <v>161.155</v>
      </c>
      <c r="FG43" s="48">
        <f t="shared" si="52"/>
        <v>287.61799999999999</v>
      </c>
      <c r="FI43" s="30">
        <f>CH43</f>
        <v>72.039000000000001</v>
      </c>
      <c r="FJ43" s="31">
        <f>CI43</f>
        <v>47.706000000000003</v>
      </c>
      <c r="FK43" s="48">
        <f t="shared" si="53"/>
        <v>119.745</v>
      </c>
      <c r="FM43" s="27">
        <f>FQ43*E43</f>
        <v>9216.6389999999992</v>
      </c>
      <c r="FN43" s="28">
        <f>E43*FR43</f>
        <v>5782.7180000000008</v>
      </c>
      <c r="FO43" s="29">
        <f t="shared" si="54"/>
        <v>14999.357</v>
      </c>
      <c r="FQ43" s="38">
        <v>0.61446894023523801</v>
      </c>
      <c r="FR43" s="6">
        <v>0.38553105976476199</v>
      </c>
      <c r="FS43" s="36">
        <f t="shared" si="55"/>
        <v>1</v>
      </c>
      <c r="FT43" s="40"/>
      <c r="FU43" s="43">
        <f t="shared" si="56"/>
        <v>2369.9594999999999</v>
      </c>
      <c r="FV43" s="28">
        <v>2239.5940000000001</v>
      </c>
      <c r="FW43" s="29">
        <f>CZ43</f>
        <v>2500.3249999999998</v>
      </c>
      <c r="FY43" s="43">
        <f t="shared" si="57"/>
        <v>14555.462</v>
      </c>
      <c r="FZ43" s="28">
        <v>14111.567000000001</v>
      </c>
      <c r="GA43" s="29">
        <f>CG43</f>
        <v>14999.357</v>
      </c>
      <c r="GC43" s="43">
        <f t="shared" si="58"/>
        <v>7611.6674999999996</v>
      </c>
      <c r="GD43" s="28">
        <v>7393</v>
      </c>
      <c r="GE43" s="29">
        <f>F43</f>
        <v>7830.335</v>
      </c>
      <c r="GG43" s="43">
        <f t="shared" si="59"/>
        <v>22167.129500000003</v>
      </c>
      <c r="GH43" s="40">
        <f t="shared" si="60"/>
        <v>21504.567000000003</v>
      </c>
      <c r="GI43" s="50">
        <f t="shared" si="61"/>
        <v>22829.691999999999</v>
      </c>
      <c r="GK43" s="43">
        <f t="shared" si="62"/>
        <v>10688.2045</v>
      </c>
      <c r="GL43" s="28">
        <v>10660.951999999999</v>
      </c>
      <c r="GM43" s="29">
        <f>G43</f>
        <v>10715.457</v>
      </c>
      <c r="GN43" s="28"/>
      <c r="GO43" s="43">
        <f t="shared" si="63"/>
        <v>18308.5805</v>
      </c>
      <c r="GP43" s="28">
        <v>17575.420999999998</v>
      </c>
      <c r="GQ43" s="29">
        <f>C43</f>
        <v>19041.740000000002</v>
      </c>
      <c r="GR43" s="28"/>
      <c r="GS43" s="54">
        <f>ED43/C43</f>
        <v>0.51007712530472527</v>
      </c>
      <c r="GT43" s="44"/>
      <c r="GU43" s="56"/>
    </row>
    <row r="44" spans="1:203" x14ac:dyDescent="0.2">
      <c r="A44" s="1"/>
      <c r="B44" s="45" t="s">
        <v>214</v>
      </c>
      <c r="C44" s="27">
        <v>4176.6000000000004</v>
      </c>
      <c r="D44" s="28">
        <v>3980.8005000000003</v>
      </c>
      <c r="E44" s="28">
        <v>3332.9</v>
      </c>
      <c r="F44" s="28">
        <v>1620</v>
      </c>
      <c r="G44" s="28">
        <v>2718.2</v>
      </c>
      <c r="H44" s="28">
        <f t="shared" si="0"/>
        <v>5796.6</v>
      </c>
      <c r="I44" s="29">
        <f t="shared" si="1"/>
        <v>4952.8999999999996</v>
      </c>
      <c r="J44" s="28"/>
      <c r="K44" s="30">
        <v>99.6</v>
      </c>
      <c r="L44" s="31">
        <v>32.6</v>
      </c>
      <c r="M44" s="31">
        <v>2</v>
      </c>
      <c r="N44" s="32">
        <f t="shared" si="2"/>
        <v>134.19999999999999</v>
      </c>
      <c r="O44" s="31">
        <v>66.290000000000006</v>
      </c>
      <c r="P44" s="32">
        <f t="shared" si="3"/>
        <v>67.909999999999982</v>
      </c>
      <c r="Q44" s="31">
        <v>4.0999999999999996</v>
      </c>
      <c r="R44" s="32">
        <f t="shared" si="4"/>
        <v>63.809999999999981</v>
      </c>
      <c r="S44" s="31">
        <v>7.98</v>
      </c>
      <c r="T44" s="31">
        <v>2</v>
      </c>
      <c r="U44" s="31">
        <v>-7.3</v>
      </c>
      <c r="V44" s="32">
        <f t="shared" si="5"/>
        <v>66.489999999999981</v>
      </c>
      <c r="W44" s="31">
        <v>15.6</v>
      </c>
      <c r="X44" s="33">
        <f t="shared" si="6"/>
        <v>50.889999999999979</v>
      </c>
      <c r="Y44" s="31"/>
      <c r="Z44" s="34">
        <f t="shared" si="7"/>
        <v>2.502009332042638E-2</v>
      </c>
      <c r="AA44" s="35">
        <f t="shared" si="8"/>
        <v>8.1893076530712861E-3</v>
      </c>
      <c r="AB44" s="6">
        <f t="shared" si="9"/>
        <v>0.45977250658898611</v>
      </c>
      <c r="AC44" s="6">
        <f t="shared" si="10"/>
        <v>0.46623997749331847</v>
      </c>
      <c r="AD44" s="6">
        <f t="shared" si="11"/>
        <v>0.49396423248882276</v>
      </c>
      <c r="AE44" s="35">
        <f t="shared" si="12"/>
        <v>1.6652429580432379E-2</v>
      </c>
      <c r="AF44" s="35">
        <f t="shared" si="13"/>
        <v>1.2783860934502992E-2</v>
      </c>
      <c r="AG44" s="35">
        <f>X44/EB44</f>
        <v>2.4624719802479642E-2</v>
      </c>
      <c r="AH44" s="35">
        <f>(P44+S44+T44)/EB44</f>
        <v>3.7689515138831592E-2</v>
      </c>
      <c r="AI44" s="35">
        <f>R44/EB44</f>
        <v>3.0876466311578425E-2</v>
      </c>
      <c r="AJ44" s="36">
        <f>X44/FU44</f>
        <v>7.8799290202502842E-2</v>
      </c>
      <c r="AK44" s="37"/>
      <c r="AL44" s="38">
        <f t="shared" si="14"/>
        <v>8.2833567743132455E-2</v>
      </c>
      <c r="AM44" s="6">
        <f t="shared" si="15"/>
        <v>0.11705447109346112</v>
      </c>
      <c r="AN44" s="36">
        <f t="shared" si="16"/>
        <v>3.9600987815992562E-2</v>
      </c>
      <c r="AO44" s="31"/>
      <c r="AP44" s="38">
        <f t="shared" si="17"/>
        <v>0.81556602358306574</v>
      </c>
      <c r="AQ44" s="6">
        <f t="shared" si="18"/>
        <v>0.78681216892928474</v>
      </c>
      <c r="AR44" s="6">
        <f t="shared" si="19"/>
        <v>3.8639323851936996E-2</v>
      </c>
      <c r="AS44" s="6">
        <f t="shared" si="20"/>
        <v>0.36388449935354111</v>
      </c>
      <c r="AT44" s="6">
        <f t="shared" si="21"/>
        <v>0.13770028252645689</v>
      </c>
      <c r="AU44" s="46">
        <v>2.66</v>
      </c>
      <c r="AV44" s="47">
        <v>1.38</v>
      </c>
      <c r="AW44" s="31"/>
      <c r="AX44" s="38">
        <f>FW44/C44</f>
        <v>0.1620935689316669</v>
      </c>
      <c r="AY44" s="6">
        <v>0.12759999999999999</v>
      </c>
      <c r="AZ44" s="6">
        <f t="shared" si="22"/>
        <v>0.24760967379077614</v>
      </c>
      <c r="BA44" s="6">
        <f t="shared" si="23"/>
        <v>0.24760967379077614</v>
      </c>
      <c r="BB44" s="36">
        <f t="shared" si="24"/>
        <v>0.26002999625046869</v>
      </c>
      <c r="BC44" s="6"/>
      <c r="BD44" s="38">
        <f t="shared" si="25"/>
        <v>0.23384783055875338</v>
      </c>
      <c r="BE44" s="6">
        <f t="shared" si="26"/>
        <v>0.23731590514581433</v>
      </c>
      <c r="BF44" s="36">
        <f t="shared" si="27"/>
        <v>0.2515346500709133</v>
      </c>
      <c r="BG44" s="6"/>
      <c r="BH44" s="38"/>
      <c r="BI44" s="36"/>
      <c r="BJ44" s="38"/>
      <c r="BK44" s="36"/>
      <c r="BL44" s="39"/>
      <c r="BM44" s="6"/>
      <c r="BN44" s="38"/>
      <c r="BO44" s="36"/>
      <c r="BP44" s="6"/>
      <c r="BQ44" s="38"/>
      <c r="BR44" s="36"/>
      <c r="BS44" s="6"/>
      <c r="BT44" s="38"/>
      <c r="BU44" s="36"/>
      <c r="BV44" s="31"/>
      <c r="BW44" s="34">
        <f>Q44/FY44</f>
        <v>1.2790829536770748E-3</v>
      </c>
      <c r="BX44" s="6">
        <f t="shared" si="28"/>
        <v>5.2638336115034025E-2</v>
      </c>
      <c r="BY44" s="35">
        <f>FG44/E44</f>
        <v>8.8511506495844456E-3</v>
      </c>
      <c r="BZ44" s="6">
        <f t="shared" si="29"/>
        <v>4.2660882140274768E-2</v>
      </c>
      <c r="CA44" s="6">
        <f t="shared" si="30"/>
        <v>0.66983707882024657</v>
      </c>
      <c r="CB44" s="36">
        <f t="shared" si="31"/>
        <v>0.77782713157947869</v>
      </c>
      <c r="CC44" s="31"/>
      <c r="CD44" s="30">
        <v>45.1</v>
      </c>
      <c r="CE44" s="31">
        <v>75.3</v>
      </c>
      <c r="CF44" s="32">
        <f t="shared" si="32"/>
        <v>120.4</v>
      </c>
      <c r="CG44" s="28">
        <v>3332.9</v>
      </c>
      <c r="CH44" s="31">
        <v>4.9000000000000004</v>
      </c>
      <c r="CI44" s="31">
        <v>9.6</v>
      </c>
      <c r="CJ44" s="32">
        <f t="shared" si="33"/>
        <v>3318.4</v>
      </c>
      <c r="CK44" s="31">
        <v>445.29999999999995</v>
      </c>
      <c r="CL44" s="31">
        <v>220.99</v>
      </c>
      <c r="CM44" s="32">
        <f t="shared" si="34"/>
        <v>666.29</v>
      </c>
      <c r="CN44" s="31">
        <v>8.4</v>
      </c>
      <c r="CO44" s="31">
        <v>0</v>
      </c>
      <c r="CP44" s="31">
        <v>51.3</v>
      </c>
      <c r="CQ44" s="31">
        <v>11.810000000000223</v>
      </c>
      <c r="CR44" s="32">
        <f t="shared" si="35"/>
        <v>4176.6000000000004</v>
      </c>
      <c r="CS44" s="31">
        <v>50.3</v>
      </c>
      <c r="CT44" s="28">
        <v>2718.2</v>
      </c>
      <c r="CU44" s="32">
        <f t="shared" si="36"/>
        <v>2768.5</v>
      </c>
      <c r="CV44" s="31">
        <v>659.5</v>
      </c>
      <c r="CW44" s="31">
        <v>44.900000000000318</v>
      </c>
      <c r="CX44" s="32">
        <f t="shared" si="37"/>
        <v>704.40000000000032</v>
      </c>
      <c r="CY44" s="31">
        <v>26.7</v>
      </c>
      <c r="CZ44" s="31">
        <v>677</v>
      </c>
      <c r="DA44" s="48">
        <f t="shared" si="38"/>
        <v>4176.6000000000004</v>
      </c>
      <c r="DB44" s="31"/>
      <c r="DC44" s="49">
        <v>575.11899999999991</v>
      </c>
      <c r="DD44" s="31"/>
      <c r="DE44" s="27">
        <v>130</v>
      </c>
      <c r="DF44" s="28">
        <v>150</v>
      </c>
      <c r="DG44" s="28">
        <v>125</v>
      </c>
      <c r="DH44" s="28">
        <v>150</v>
      </c>
      <c r="DI44" s="28">
        <v>150</v>
      </c>
      <c r="DJ44" s="28">
        <v>26.5</v>
      </c>
      <c r="DK44" s="29">
        <f t="shared" si="39"/>
        <v>731.5</v>
      </c>
      <c r="DL44" s="39">
        <f t="shared" si="40"/>
        <v>0.17514246037446726</v>
      </c>
      <c r="DM44" s="31"/>
      <c r="DN44" s="43" t="s">
        <v>237</v>
      </c>
      <c r="DO44" s="40">
        <v>27.4</v>
      </c>
      <c r="DP44" s="50">
        <v>3</v>
      </c>
      <c r="DQ44" s="51" t="s">
        <v>172</v>
      </c>
      <c r="DR44" s="41"/>
      <c r="DS44" s="41"/>
      <c r="DT44" s="52" t="s">
        <v>166</v>
      </c>
      <c r="DU44" s="40"/>
      <c r="DV44" s="39" t="s">
        <v>240</v>
      </c>
      <c r="DW44" s="42"/>
      <c r="DX44" s="27">
        <v>528.29999999999995</v>
      </c>
      <c r="DY44" s="28">
        <v>528.29999999999995</v>
      </c>
      <c r="DZ44" s="29">
        <v>554.79999999999995</v>
      </c>
      <c r="EA44" s="28"/>
      <c r="EB44" s="43">
        <f t="shared" si="41"/>
        <v>2066.6224999999999</v>
      </c>
      <c r="EC44" s="28">
        <v>1999.645</v>
      </c>
      <c r="ED44" s="29">
        <v>2133.6</v>
      </c>
      <c r="EE44" s="28"/>
      <c r="EF44" s="27">
        <v>647.99</v>
      </c>
      <c r="EG44" s="28">
        <v>657.6</v>
      </c>
      <c r="EH44" s="29">
        <v>697</v>
      </c>
      <c r="EI44" s="53">
        <v>2770.99</v>
      </c>
      <c r="EJ44" s="28"/>
      <c r="EK44" s="27">
        <v>324.5</v>
      </c>
      <c r="EL44" s="28">
        <v>34.6</v>
      </c>
      <c r="EM44" s="28">
        <v>102.89999999999999</v>
      </c>
      <c r="EN44" s="28">
        <v>67.2</v>
      </c>
      <c r="EO44" s="28">
        <v>457.97</v>
      </c>
      <c r="EP44" s="28">
        <v>29.2</v>
      </c>
      <c r="EQ44" s="28">
        <v>84.03000000000074</v>
      </c>
      <c r="ER44" s="29">
        <v>2232.5</v>
      </c>
      <c r="ES44" s="29">
        <f t="shared" si="42"/>
        <v>3332.9000000000005</v>
      </c>
      <c r="ET44" s="40"/>
      <c r="EU44" s="38">
        <f t="shared" si="43"/>
        <v>9.7362657145428896E-2</v>
      </c>
      <c r="EV44" s="6">
        <f t="shared" si="44"/>
        <v>1.0381349575444806E-2</v>
      </c>
      <c r="EW44" s="6">
        <f t="shared" si="45"/>
        <v>3.0874013621770821E-2</v>
      </c>
      <c r="EX44" s="6">
        <f t="shared" si="46"/>
        <v>2.0162621140748294E-2</v>
      </c>
      <c r="EY44" s="6">
        <f t="shared" si="47"/>
        <v>0.13740886315220976</v>
      </c>
      <c r="EZ44" s="6">
        <f t="shared" si="48"/>
        <v>8.7611389480632459E-3</v>
      </c>
      <c r="FA44" s="6">
        <f t="shared" si="49"/>
        <v>2.5212277596087709E-2</v>
      </c>
      <c r="FB44" s="6">
        <f t="shared" si="50"/>
        <v>0.66983707882024657</v>
      </c>
      <c r="FC44" s="39">
        <f t="shared" si="51"/>
        <v>1</v>
      </c>
      <c r="FD44" s="40"/>
      <c r="FE44" s="30">
        <v>15.100000000000001</v>
      </c>
      <c r="FF44" s="31">
        <v>14.399999999999999</v>
      </c>
      <c r="FG44" s="48">
        <f t="shared" si="52"/>
        <v>29.5</v>
      </c>
      <c r="FI44" s="30">
        <f>CH44</f>
        <v>4.9000000000000004</v>
      </c>
      <c r="FJ44" s="31">
        <f>CI44</f>
        <v>9.6</v>
      </c>
      <c r="FK44" s="48">
        <f t="shared" si="53"/>
        <v>14.5</v>
      </c>
      <c r="FM44" s="27">
        <f>FQ44*E44</f>
        <v>2232.5</v>
      </c>
      <c r="FN44" s="28">
        <f>E44*FR44</f>
        <v>1100.4000000000003</v>
      </c>
      <c r="FO44" s="29">
        <f t="shared" si="54"/>
        <v>3332.9000000000005</v>
      </c>
      <c r="FQ44" s="38">
        <v>0.66983707882024657</v>
      </c>
      <c r="FR44" s="6">
        <v>0.33016292117975343</v>
      </c>
      <c r="FS44" s="36">
        <f t="shared" si="55"/>
        <v>1</v>
      </c>
      <c r="FT44" s="40"/>
      <c r="FU44" s="43">
        <f t="shared" si="56"/>
        <v>645.81799999999998</v>
      </c>
      <c r="FV44" s="28">
        <v>614.63599999999997</v>
      </c>
      <c r="FW44" s="29">
        <f>CZ44</f>
        <v>677</v>
      </c>
      <c r="FY44" s="43">
        <f t="shared" si="57"/>
        <v>3205.4214999999999</v>
      </c>
      <c r="FZ44" s="28">
        <v>3077.9429999999998</v>
      </c>
      <c r="GA44" s="29">
        <f>CG44</f>
        <v>3332.9</v>
      </c>
      <c r="GC44" s="43">
        <f t="shared" si="58"/>
        <v>1487.9749999999999</v>
      </c>
      <c r="GD44" s="28">
        <v>1355.95</v>
      </c>
      <c r="GE44" s="29">
        <f>F44</f>
        <v>1620</v>
      </c>
      <c r="GG44" s="43">
        <f t="shared" si="59"/>
        <v>4693.3964999999998</v>
      </c>
      <c r="GH44" s="40">
        <f t="shared" si="60"/>
        <v>4433.893</v>
      </c>
      <c r="GI44" s="50">
        <f t="shared" si="61"/>
        <v>4952.8999999999996</v>
      </c>
      <c r="GK44" s="43">
        <f t="shared" si="62"/>
        <v>2666.4285</v>
      </c>
      <c r="GL44" s="28">
        <v>2614.6570000000002</v>
      </c>
      <c r="GM44" s="29">
        <f>G44</f>
        <v>2718.2</v>
      </c>
      <c r="GN44" s="28"/>
      <c r="GO44" s="43">
        <f t="shared" si="63"/>
        <v>3980.8005000000003</v>
      </c>
      <c r="GP44" s="28">
        <v>3785.0010000000002</v>
      </c>
      <c r="GQ44" s="29">
        <f>C44</f>
        <v>4176.6000000000004</v>
      </c>
      <c r="GR44" s="28"/>
      <c r="GS44" s="54">
        <f>ED44/C44</f>
        <v>0.51084614279557528</v>
      </c>
      <c r="GT44" s="44"/>
    </row>
    <row r="45" spans="1:203" x14ac:dyDescent="0.2">
      <c r="A45" s="1"/>
      <c r="B45" s="45" t="s">
        <v>189</v>
      </c>
      <c r="C45" s="27">
        <v>8498.8710375400005</v>
      </c>
      <c r="D45" s="28">
        <v>8118.3030187700006</v>
      </c>
      <c r="E45" s="28">
        <v>7100.7339389199997</v>
      </c>
      <c r="F45" s="28">
        <v>1192.069</v>
      </c>
      <c r="G45" s="28">
        <v>5624.3444065400008</v>
      </c>
      <c r="H45" s="28">
        <f t="shared" si="0"/>
        <v>9690.94003754</v>
      </c>
      <c r="I45" s="29">
        <f t="shared" si="1"/>
        <v>8292.8029389200001</v>
      </c>
      <c r="J45" s="28"/>
      <c r="K45" s="30">
        <v>191.72900000000001</v>
      </c>
      <c r="L45" s="31">
        <v>42.06</v>
      </c>
      <c r="M45" s="31">
        <v>1.919</v>
      </c>
      <c r="N45" s="32">
        <f t="shared" si="2"/>
        <v>235.70800000000003</v>
      </c>
      <c r="O45" s="31">
        <v>141.125</v>
      </c>
      <c r="P45" s="32">
        <f t="shared" si="3"/>
        <v>94.583000000000027</v>
      </c>
      <c r="Q45" s="31">
        <v>5.3410000000000002</v>
      </c>
      <c r="R45" s="32">
        <f t="shared" si="4"/>
        <v>89.242000000000033</v>
      </c>
      <c r="S45" s="31">
        <v>8.4410000000000007</v>
      </c>
      <c r="T45" s="31">
        <v>-1.1359999999999999</v>
      </c>
      <c r="U45" s="31">
        <v>-37</v>
      </c>
      <c r="V45" s="32">
        <f t="shared" si="5"/>
        <v>59.54700000000004</v>
      </c>
      <c r="W45" s="31">
        <v>12.211</v>
      </c>
      <c r="X45" s="33">
        <f t="shared" si="6"/>
        <v>47.336000000000041</v>
      </c>
      <c r="Y45" s="31"/>
      <c r="Z45" s="34">
        <f t="shared" si="7"/>
        <v>2.3616881453760858E-2</v>
      </c>
      <c r="AA45" s="35">
        <f t="shared" si="8"/>
        <v>5.1808856977566342E-3</v>
      </c>
      <c r="AB45" s="6">
        <f t="shared" si="9"/>
        <v>0.5807302489990247</v>
      </c>
      <c r="AC45" s="6">
        <f t="shared" si="10"/>
        <v>0.57802817132161088</v>
      </c>
      <c r="AD45" s="6">
        <f t="shared" si="11"/>
        <v>0.59872808729444904</v>
      </c>
      <c r="AE45" s="35">
        <f t="shared" si="12"/>
        <v>1.7383559060768067E-2</v>
      </c>
      <c r="AF45" s="35">
        <f t="shared" si="13"/>
        <v>5.8307752113411371E-3</v>
      </c>
      <c r="AG45" s="35">
        <f>X45/EB45</f>
        <v>1.1862950046720274E-2</v>
      </c>
      <c r="AH45" s="35">
        <f>(P45+S45+T45)/EB45</f>
        <v>2.5534313299819051E-2</v>
      </c>
      <c r="AI45" s="35">
        <f>R45/EB45</f>
        <v>2.2365079180104153E-2</v>
      </c>
      <c r="AJ45" s="36">
        <f>X45/FU45</f>
        <v>5.4410196569616015E-2</v>
      </c>
      <c r="AK45" s="37"/>
      <c r="AL45" s="38">
        <f t="shared" si="14"/>
        <v>0.16232117064090307</v>
      </c>
      <c r="AM45" s="6">
        <f t="shared" si="15"/>
        <v>0.14301633077663556</v>
      </c>
      <c r="AN45" s="36">
        <f t="shared" si="16"/>
        <v>1.081571401202428E-2</v>
      </c>
      <c r="AO45" s="31"/>
      <c r="AP45" s="38">
        <f t="shared" si="17"/>
        <v>0.79207930545211314</v>
      </c>
      <c r="AQ45" s="6">
        <f t="shared" si="18"/>
        <v>0.745868151643165</v>
      </c>
      <c r="AR45" s="6">
        <f t="shared" si="19"/>
        <v>0.10219851509258912</v>
      </c>
      <c r="AS45" s="6">
        <f t="shared" si="20"/>
        <v>0.27723723416822238</v>
      </c>
      <c r="AT45" s="6">
        <f t="shared" si="21"/>
        <v>0.12328130939429907</v>
      </c>
      <c r="AU45" s="46">
        <v>2.29</v>
      </c>
      <c r="AV45" s="47">
        <v>1.31</v>
      </c>
      <c r="AW45" s="31"/>
      <c r="AX45" s="38">
        <f>FW45/C45</f>
        <v>0.10452317483654006</v>
      </c>
      <c r="AY45" s="6">
        <v>9.5500000000000002E-2</v>
      </c>
      <c r="AZ45" s="6">
        <f t="shared" si="22"/>
        <v>0.17167272171436829</v>
      </c>
      <c r="BA45" s="6">
        <f t="shared" si="23"/>
        <v>0.18906895146428704</v>
      </c>
      <c r="BB45" s="36">
        <f t="shared" si="24"/>
        <v>0.20762492986420036</v>
      </c>
      <c r="BC45" s="6"/>
      <c r="BD45" s="38">
        <f t="shared" si="25"/>
        <v>0.1731723642571191</v>
      </c>
      <c r="BE45" s="6">
        <f t="shared" si="26"/>
        <v>0.19032166816666374</v>
      </c>
      <c r="BF45" s="36">
        <f t="shared" si="27"/>
        <v>0.20910013744605255</v>
      </c>
      <c r="BG45" s="6"/>
      <c r="BH45" s="38"/>
      <c r="BI45" s="36">
        <v>2.5999999999999999E-2</v>
      </c>
      <c r="BJ45" s="105">
        <f>BI45*56.25%</f>
        <v>1.4624999999999999E-2</v>
      </c>
      <c r="BK45" s="57">
        <f>BI45*75%</f>
        <v>1.95E-2</v>
      </c>
      <c r="BL45" s="39"/>
      <c r="BM45" s="6"/>
      <c r="BN45" s="38"/>
      <c r="BO45" s="36">
        <f>BD45-(4.5%+2.5%+4.5%+2.5%+BJ45)</f>
        <v>1.8547364257119087E-2</v>
      </c>
      <c r="BP45" s="6"/>
      <c r="BQ45" s="38"/>
      <c r="BR45" s="36">
        <f>BE45-(6%+2.5%+4.5%+2.5%+BK45)</f>
        <v>1.5821668166663749E-2</v>
      </c>
      <c r="BS45" s="6"/>
      <c r="BT45" s="38"/>
      <c r="BU45" s="36">
        <f>BF45-(8%+2.5%+3.5%+2.5%+BI45)</f>
        <v>1.8100137446052544E-2</v>
      </c>
      <c r="BV45" s="31"/>
      <c r="BW45" s="34">
        <f>Q45/FY45</f>
        <v>8.086401136208044E-4</v>
      </c>
      <c r="BX45" s="6">
        <f t="shared" si="28"/>
        <v>5.2420304648241191E-2</v>
      </c>
      <c r="BY45" s="35">
        <f>FG45/E45</f>
        <v>1.8471189193711556E-2</v>
      </c>
      <c r="BZ45" s="6">
        <f t="shared" si="29"/>
        <v>0.14122647268006752</v>
      </c>
      <c r="CA45" s="6">
        <f t="shared" si="30"/>
        <v>0.70232387847480882</v>
      </c>
      <c r="CB45" s="36">
        <f t="shared" si="31"/>
        <v>0.74511405196910707</v>
      </c>
      <c r="CC45" s="31"/>
      <c r="CD45" s="30">
        <v>92.674999999999997</v>
      </c>
      <c r="CE45" s="31">
        <v>136.57400000000001</v>
      </c>
      <c r="CF45" s="32">
        <f t="shared" si="32"/>
        <v>229.24900000000002</v>
      </c>
      <c r="CG45" s="28">
        <v>7100.7339389199997</v>
      </c>
      <c r="CH45" s="31">
        <v>23.692</v>
      </c>
      <c r="CI45" s="31">
        <v>16.693000000000001</v>
      </c>
      <c r="CJ45" s="32">
        <f t="shared" si="33"/>
        <v>7060.3489389199995</v>
      </c>
      <c r="CK45" s="31">
        <v>811.61199999999997</v>
      </c>
      <c r="CL45" s="31">
        <v>217.88300000000001</v>
      </c>
      <c r="CM45" s="32">
        <f t="shared" si="34"/>
        <v>1029.4949999999999</v>
      </c>
      <c r="CN45" s="31">
        <v>20.113</v>
      </c>
      <c r="CO45" s="31">
        <v>0</v>
      </c>
      <c r="CP45" s="31">
        <v>126.25700000000001</v>
      </c>
      <c r="CQ45" s="31">
        <v>33.408098620001397</v>
      </c>
      <c r="CR45" s="32">
        <f t="shared" si="35"/>
        <v>8498.8710375399987</v>
      </c>
      <c r="CS45" s="31">
        <v>151.642</v>
      </c>
      <c r="CT45" s="28">
        <v>5624.3444065400008</v>
      </c>
      <c r="CU45" s="32">
        <f t="shared" si="36"/>
        <v>5775.9864065400006</v>
      </c>
      <c r="CV45" s="31">
        <v>1608.527</v>
      </c>
      <c r="CW45" s="31">
        <v>69.874054170000591</v>
      </c>
      <c r="CX45" s="32">
        <f t="shared" si="37"/>
        <v>1678.4010541700006</v>
      </c>
      <c r="CY45" s="31">
        <v>156.155</v>
      </c>
      <c r="CZ45" s="31">
        <v>888.32898337000006</v>
      </c>
      <c r="DA45" s="48">
        <f t="shared" si="38"/>
        <v>8498.8714440800013</v>
      </c>
      <c r="DB45" s="31"/>
      <c r="DC45" s="49">
        <v>1047.752</v>
      </c>
      <c r="DD45" s="31"/>
      <c r="DE45" s="27">
        <v>480</v>
      </c>
      <c r="DF45" s="28">
        <v>300</v>
      </c>
      <c r="DG45" s="28">
        <v>575</v>
      </c>
      <c r="DH45" s="28">
        <v>300</v>
      </c>
      <c r="DI45" s="28">
        <v>250</v>
      </c>
      <c r="DJ45" s="28">
        <v>0</v>
      </c>
      <c r="DK45" s="29">
        <f t="shared" si="39"/>
        <v>1905</v>
      </c>
      <c r="DL45" s="39">
        <f t="shared" si="40"/>
        <v>0.22414741812006628</v>
      </c>
      <c r="DM45" s="31"/>
      <c r="DN45" s="43" t="s">
        <v>239</v>
      </c>
      <c r="DO45" s="40">
        <v>67</v>
      </c>
      <c r="DP45" s="50">
        <v>6</v>
      </c>
      <c r="DQ45" s="51" t="s">
        <v>172</v>
      </c>
      <c r="DR45" s="41"/>
      <c r="DS45" s="41"/>
      <c r="DT45" s="52" t="s">
        <v>166</v>
      </c>
      <c r="DU45" s="41" t="s">
        <v>170</v>
      </c>
      <c r="DV45" s="39">
        <v>0.49552483308098988</v>
      </c>
      <c r="DW45" s="42"/>
      <c r="DX45" s="27">
        <v>740.12900000000002</v>
      </c>
      <c r="DY45" s="28">
        <v>815.12900000000002</v>
      </c>
      <c r="DZ45" s="29">
        <v>895.12900000000002</v>
      </c>
      <c r="EA45" s="28"/>
      <c r="EB45" s="43">
        <f t="shared" si="41"/>
        <v>3990.2385000000004</v>
      </c>
      <c r="EC45" s="28">
        <v>3669.1979999999999</v>
      </c>
      <c r="ED45" s="29">
        <v>4311.2790000000005</v>
      </c>
      <c r="EE45" s="28"/>
      <c r="EF45" s="27">
        <v>842.38900000000001</v>
      </c>
      <c r="EG45" s="28">
        <v>925.81100000000004</v>
      </c>
      <c r="EH45" s="29">
        <v>1017.158</v>
      </c>
      <c r="EI45" s="53">
        <v>4864.4539999999997</v>
      </c>
      <c r="EJ45" s="28"/>
      <c r="EK45" s="27">
        <v>336.30627199999998</v>
      </c>
      <c r="EL45" s="28">
        <v>48.325401399999997</v>
      </c>
      <c r="EM45" s="28">
        <v>319.73974240000001</v>
      </c>
      <c r="EN45" s="28">
        <v>175.39820060000002</v>
      </c>
      <c r="EO45" s="28">
        <v>978.30922299999997</v>
      </c>
      <c r="EP45" s="28">
        <v>53.623119550000006</v>
      </c>
      <c r="EQ45" s="28">
        <v>202.01697996999863</v>
      </c>
      <c r="ER45" s="29">
        <v>4987.0150000000003</v>
      </c>
      <c r="ES45" s="29">
        <f t="shared" si="42"/>
        <v>7100.7339389199988</v>
      </c>
      <c r="ET45" s="40"/>
      <c r="EU45" s="38">
        <f t="shared" si="43"/>
        <v>4.7362184654837415E-2</v>
      </c>
      <c r="EV45" s="6">
        <f t="shared" si="44"/>
        <v>6.8056910476707918E-3</v>
      </c>
      <c r="EW45" s="6">
        <f t="shared" si="45"/>
        <v>4.5029111800326309E-2</v>
      </c>
      <c r="EX45" s="6">
        <f t="shared" si="46"/>
        <v>2.470141848839327E-2</v>
      </c>
      <c r="EY45" s="6">
        <f t="shared" si="47"/>
        <v>0.13777578929380332</v>
      </c>
      <c r="EZ45" s="6">
        <f t="shared" si="48"/>
        <v>7.5517714100066576E-3</v>
      </c>
      <c r="FA45" s="6">
        <f t="shared" si="49"/>
        <v>2.8450154830153351E-2</v>
      </c>
      <c r="FB45" s="6">
        <f t="shared" si="50"/>
        <v>0.70232387847480893</v>
      </c>
      <c r="FC45" s="39">
        <f t="shared" si="51"/>
        <v>1</v>
      </c>
      <c r="FD45" s="40"/>
      <c r="FE45" s="30">
        <v>22.355</v>
      </c>
      <c r="FF45" s="31">
        <v>108.804</v>
      </c>
      <c r="FG45" s="48">
        <f t="shared" si="52"/>
        <v>131.15899999999999</v>
      </c>
      <c r="FI45" s="30">
        <f>CH45</f>
        <v>23.692</v>
      </c>
      <c r="FJ45" s="31">
        <f>CI45</f>
        <v>16.693000000000001</v>
      </c>
      <c r="FK45" s="48">
        <f t="shared" si="53"/>
        <v>40.385000000000005</v>
      </c>
      <c r="FM45" s="27">
        <f>FQ45*E45</f>
        <v>4987.0150000000003</v>
      </c>
      <c r="FN45" s="28">
        <f>E45*FR45</f>
        <v>2113.7189389199993</v>
      </c>
      <c r="FO45" s="29">
        <f t="shared" si="54"/>
        <v>7100.7339389199997</v>
      </c>
      <c r="FQ45" s="38">
        <v>0.70232387847480882</v>
      </c>
      <c r="FR45" s="6">
        <v>0.29767612152519118</v>
      </c>
      <c r="FS45" s="36">
        <f t="shared" si="55"/>
        <v>1</v>
      </c>
      <c r="FT45" s="40"/>
      <c r="FU45" s="43">
        <f t="shared" si="56"/>
        <v>869.98399168500009</v>
      </c>
      <c r="FV45" s="28">
        <v>851.63900000000001</v>
      </c>
      <c r="FW45" s="29">
        <f>CZ45</f>
        <v>888.32898337000006</v>
      </c>
      <c r="FY45" s="43">
        <f t="shared" si="57"/>
        <v>6604.9159694600003</v>
      </c>
      <c r="FZ45" s="28">
        <v>6109.098</v>
      </c>
      <c r="GA45" s="29">
        <f>CG45</f>
        <v>7100.7339389199997</v>
      </c>
      <c r="GC45" s="43">
        <f t="shared" si="58"/>
        <v>1169.0815</v>
      </c>
      <c r="GD45" s="28">
        <v>1146.0940000000001</v>
      </c>
      <c r="GE45" s="29">
        <f>F45</f>
        <v>1192.069</v>
      </c>
      <c r="GG45" s="43">
        <f t="shared" si="59"/>
        <v>7773.9974694600005</v>
      </c>
      <c r="GH45" s="40">
        <f t="shared" si="60"/>
        <v>7255.192</v>
      </c>
      <c r="GI45" s="50">
        <f t="shared" si="61"/>
        <v>8292.8029389200001</v>
      </c>
      <c r="GK45" s="43">
        <f t="shared" si="62"/>
        <v>5594.2542032700003</v>
      </c>
      <c r="GL45" s="28">
        <v>5564.1639999999998</v>
      </c>
      <c r="GM45" s="29">
        <f>G45</f>
        <v>5624.3444065400008</v>
      </c>
      <c r="GN45" s="28"/>
      <c r="GO45" s="43">
        <f t="shared" si="63"/>
        <v>8118.3030187700006</v>
      </c>
      <c r="GP45" s="28">
        <v>7737.7349999999997</v>
      </c>
      <c r="GQ45" s="29">
        <f>C45</f>
        <v>8498.8710375400005</v>
      </c>
      <c r="GR45" s="28"/>
      <c r="GS45" s="54">
        <f>ED45/C45</f>
        <v>0.50727667015499278</v>
      </c>
      <c r="GT45" s="44"/>
    </row>
    <row r="46" spans="1:203" x14ac:dyDescent="0.2">
      <c r="A46" s="1"/>
      <c r="B46" s="45" t="s">
        <v>215</v>
      </c>
      <c r="C46" s="27">
        <v>3538.1979999999999</v>
      </c>
      <c r="D46" s="28">
        <v>3423.6880000000001</v>
      </c>
      <c r="E46" s="28">
        <v>2764.319</v>
      </c>
      <c r="F46" s="28">
        <v>1386.8989999999999</v>
      </c>
      <c r="G46" s="28">
        <v>2307.6680000000001</v>
      </c>
      <c r="H46" s="28">
        <f t="shared" si="0"/>
        <v>4925.0969999999998</v>
      </c>
      <c r="I46" s="29">
        <f t="shared" si="1"/>
        <v>4151.2179999999998</v>
      </c>
      <c r="J46" s="28"/>
      <c r="K46" s="30">
        <v>88.876000000000005</v>
      </c>
      <c r="L46" s="31">
        <v>12.379999999999999</v>
      </c>
      <c r="M46" s="31">
        <v>0</v>
      </c>
      <c r="N46" s="32">
        <f t="shared" si="2"/>
        <v>101.256</v>
      </c>
      <c r="O46" s="31">
        <v>42.902999999999992</v>
      </c>
      <c r="P46" s="32">
        <f t="shared" si="3"/>
        <v>58.353000000000009</v>
      </c>
      <c r="Q46" s="31">
        <v>15.945</v>
      </c>
      <c r="R46" s="32">
        <f t="shared" si="4"/>
        <v>42.408000000000008</v>
      </c>
      <c r="S46" s="31">
        <v>3.1429999999999998</v>
      </c>
      <c r="T46" s="31">
        <v>3.3940000000000001</v>
      </c>
      <c r="U46" s="31">
        <v>-8.4009999999999998</v>
      </c>
      <c r="V46" s="32">
        <f t="shared" si="5"/>
        <v>40.544000000000011</v>
      </c>
      <c r="W46" s="31">
        <v>9.1389999999999993</v>
      </c>
      <c r="X46" s="33">
        <f t="shared" si="6"/>
        <v>31.405000000000012</v>
      </c>
      <c r="Y46" s="31"/>
      <c r="Z46" s="34">
        <f t="shared" si="7"/>
        <v>2.5959141136692364E-2</v>
      </c>
      <c r="AA46" s="35">
        <f t="shared" si="8"/>
        <v>3.6159836994492487E-3</v>
      </c>
      <c r="AB46" s="6">
        <f t="shared" si="9"/>
        <v>0.39801285797779068</v>
      </c>
      <c r="AC46" s="6">
        <f t="shared" si="10"/>
        <v>0.41095221218594041</v>
      </c>
      <c r="AD46" s="6">
        <f t="shared" si="11"/>
        <v>0.42370822469779562</v>
      </c>
      <c r="AE46" s="35">
        <f t="shared" si="12"/>
        <v>1.2531223639537245E-2</v>
      </c>
      <c r="AF46" s="35">
        <f t="shared" si="13"/>
        <v>9.172856872472027E-3</v>
      </c>
      <c r="AG46" s="35">
        <f>X46/EB46</f>
        <v>1.737646621714525E-2</v>
      </c>
      <c r="AH46" s="35">
        <f>(P46+S46+T46)/EB46</f>
        <v>3.5903801714075943E-2</v>
      </c>
      <c r="AI46" s="35">
        <f>R46/EB46</f>
        <v>2.3464454046702613E-2</v>
      </c>
      <c r="AJ46" s="36">
        <f>X46/FU46</f>
        <v>7.0055957767890739E-2</v>
      </c>
      <c r="AK46" s="37"/>
      <c r="AL46" s="38">
        <f t="shared" si="14"/>
        <v>4.6301840657988938E-2</v>
      </c>
      <c r="AM46" s="6">
        <f t="shared" si="15"/>
        <v>6.7432146662771947E-2</v>
      </c>
      <c r="AN46" s="36">
        <f t="shared" si="16"/>
        <v>8.3948583007741953E-2</v>
      </c>
      <c r="AO46" s="31"/>
      <c r="AP46" s="38">
        <f t="shared" si="17"/>
        <v>0.83480524498077113</v>
      </c>
      <c r="AQ46" s="6">
        <f t="shared" si="18"/>
        <v>0.75494528265584715</v>
      </c>
      <c r="AR46" s="6">
        <f t="shared" si="19"/>
        <v>2.5557251177011533E-2</v>
      </c>
      <c r="AS46" s="6">
        <f t="shared" si="20"/>
        <v>0.38788620167667265</v>
      </c>
      <c r="AT46" s="6">
        <f t="shared" si="21"/>
        <v>0.18615148162608736</v>
      </c>
      <c r="AU46" s="46">
        <v>2.06</v>
      </c>
      <c r="AV46" s="47">
        <v>1.26</v>
      </c>
      <c r="AW46" s="31"/>
      <c r="AX46" s="38">
        <f>FW46/C46</f>
        <v>0.12969455072893038</v>
      </c>
      <c r="AY46" s="6">
        <v>0.10780000000000001</v>
      </c>
      <c r="AZ46" s="6">
        <f t="shared" si="22"/>
        <v>0.1842196783300904</v>
      </c>
      <c r="BA46" s="6">
        <f t="shared" si="23"/>
        <v>0.19981503902219169</v>
      </c>
      <c r="BB46" s="36">
        <f t="shared" si="24"/>
        <v>0.2206088532783268</v>
      </c>
      <c r="BC46" s="6"/>
      <c r="BD46" s="38">
        <f t="shared" si="25"/>
        <v>0.17803803667828397</v>
      </c>
      <c r="BE46" s="6">
        <f t="shared" si="26"/>
        <v>0.1936002441836582</v>
      </c>
      <c r="BF46" s="36">
        <f t="shared" si="27"/>
        <v>0.21439390653755919</v>
      </c>
      <c r="BG46" s="6"/>
      <c r="BH46" s="38"/>
      <c r="BI46" s="36">
        <v>3.5000000000000003E-2</v>
      </c>
      <c r="BJ46" s="105">
        <f>BI46*56.25%</f>
        <v>1.9687500000000004E-2</v>
      </c>
      <c r="BK46" s="57">
        <f>BI46*75%</f>
        <v>2.6250000000000002E-2</v>
      </c>
      <c r="BL46" s="39"/>
      <c r="BM46" s="6"/>
      <c r="BN46" s="38"/>
      <c r="BO46" s="36">
        <f>BD46-(4.5%+2.5%+4.5%+2.5%+BJ46)</f>
        <v>1.8350536678283957E-2</v>
      </c>
      <c r="BP46" s="6"/>
      <c r="BQ46" s="38"/>
      <c r="BR46" s="36">
        <f>BE46-(6%+2.5%+4.5%+2.5%+BK46)</f>
        <v>1.235024418365821E-2</v>
      </c>
      <c r="BS46" s="6"/>
      <c r="BT46" s="38"/>
      <c r="BU46" s="36">
        <f>BF46-(8%+2.5%+3.5%+2.5%+BI46)</f>
        <v>1.4393906537559176E-2</v>
      </c>
      <c r="BV46" s="31"/>
      <c r="BW46" s="34">
        <f>Q46/FY46</f>
        <v>5.898663949840826E-3</v>
      </c>
      <c r="BX46" s="6">
        <f t="shared" si="28"/>
        <v>0.24572353213129908</v>
      </c>
      <c r="BY46" s="35">
        <f>FG46/E46</f>
        <v>7.1894741525851388E-2</v>
      </c>
      <c r="BZ46" s="6">
        <f t="shared" si="29"/>
        <v>0.40136764702912409</v>
      </c>
      <c r="CA46" s="6">
        <f t="shared" si="30"/>
        <v>0.73967548607812628</v>
      </c>
      <c r="CB46" s="36">
        <f t="shared" si="31"/>
        <v>0.82664846799180391</v>
      </c>
      <c r="CC46" s="31"/>
      <c r="CD46" s="30">
        <v>44.379671999999999</v>
      </c>
      <c r="CE46" s="31">
        <v>122.659617</v>
      </c>
      <c r="CF46" s="32">
        <f t="shared" si="32"/>
        <v>167.039289</v>
      </c>
      <c r="CG46" s="28">
        <v>2764.319</v>
      </c>
      <c r="CH46" s="31">
        <v>28.780999999999999</v>
      </c>
      <c r="CI46" s="31">
        <v>7.4910000000000005</v>
      </c>
      <c r="CJ46" s="32">
        <f t="shared" si="33"/>
        <v>2728.047</v>
      </c>
      <c r="CK46" s="31">
        <v>491.60153500000001</v>
      </c>
      <c r="CL46" s="31">
        <v>130.79425000000001</v>
      </c>
      <c r="CM46" s="32">
        <f t="shared" si="34"/>
        <v>622.39578500000005</v>
      </c>
      <c r="CN46" s="31">
        <v>8</v>
      </c>
      <c r="CO46" s="31">
        <v>0</v>
      </c>
      <c r="CP46" s="31">
        <v>7.6492839999999998</v>
      </c>
      <c r="CQ46" s="31">
        <v>5.0666419999999679</v>
      </c>
      <c r="CR46" s="32">
        <f t="shared" si="35"/>
        <v>3538.1979999999999</v>
      </c>
      <c r="CS46" s="31">
        <v>75.558999999999997</v>
      </c>
      <c r="CT46" s="28">
        <v>2307.6680000000001</v>
      </c>
      <c r="CU46" s="32">
        <f t="shared" si="36"/>
        <v>2383.2270000000003</v>
      </c>
      <c r="CV46" s="31">
        <v>603.40968299999997</v>
      </c>
      <c r="CW46" s="31">
        <v>22.57768999999962</v>
      </c>
      <c r="CX46" s="32">
        <f t="shared" si="37"/>
        <v>625.98737299999959</v>
      </c>
      <c r="CY46" s="31">
        <v>70.098755999999995</v>
      </c>
      <c r="CZ46" s="31">
        <v>458.88499999999999</v>
      </c>
      <c r="DA46" s="48">
        <f t="shared" si="38"/>
        <v>3538.1981289999994</v>
      </c>
      <c r="DB46" s="31"/>
      <c r="DC46" s="49">
        <v>658.64082400000007</v>
      </c>
      <c r="DD46" s="31"/>
      <c r="DE46" s="27">
        <v>275</v>
      </c>
      <c r="DF46" s="28">
        <v>160</v>
      </c>
      <c r="DG46" s="28">
        <v>165</v>
      </c>
      <c r="DH46" s="28">
        <v>115</v>
      </c>
      <c r="DI46" s="28">
        <v>30</v>
      </c>
      <c r="DJ46" s="28">
        <v>0</v>
      </c>
      <c r="DK46" s="29">
        <f t="shared" si="39"/>
        <v>745</v>
      </c>
      <c r="DL46" s="39">
        <f t="shared" si="40"/>
        <v>0.21055916034094191</v>
      </c>
      <c r="DM46" s="31"/>
      <c r="DN46" s="43" t="s">
        <v>236</v>
      </c>
      <c r="DO46" s="40">
        <v>18</v>
      </c>
      <c r="DP46" s="50">
        <v>6</v>
      </c>
      <c r="DQ46" s="51" t="s">
        <v>172</v>
      </c>
      <c r="DR46" s="41"/>
      <c r="DS46" s="41"/>
      <c r="DT46" s="52" t="s">
        <v>166</v>
      </c>
      <c r="DU46" s="41" t="s">
        <v>167</v>
      </c>
      <c r="DV46" s="39">
        <v>0.52305883653769469</v>
      </c>
      <c r="DW46" s="42"/>
      <c r="DX46" s="27">
        <v>354.37400000000002</v>
      </c>
      <c r="DY46" s="28">
        <v>384.37400000000002</v>
      </c>
      <c r="DZ46" s="29">
        <v>424.37400000000002</v>
      </c>
      <c r="EA46" s="28"/>
      <c r="EB46" s="43">
        <f t="shared" si="41"/>
        <v>1807.3294999999998</v>
      </c>
      <c r="EC46" s="28">
        <v>1691.01</v>
      </c>
      <c r="ED46" s="29">
        <v>1923.6489999999999</v>
      </c>
      <c r="EE46" s="28"/>
      <c r="EF46" s="27">
        <v>435.13600000000002</v>
      </c>
      <c r="EG46" s="28">
        <v>473.17099999999999</v>
      </c>
      <c r="EH46" s="29">
        <v>523.99199999999996</v>
      </c>
      <c r="EI46" s="53">
        <v>2444.0619999999999</v>
      </c>
      <c r="EJ46" s="28"/>
      <c r="EK46" s="27">
        <v>23.343</v>
      </c>
      <c r="EL46" s="28">
        <v>21.888000000000002</v>
      </c>
      <c r="EM46" s="28">
        <v>143.11600000000001</v>
      </c>
      <c r="EN46" s="28">
        <v>73.8</v>
      </c>
      <c r="EO46" s="28">
        <v>374.24099999999999</v>
      </c>
      <c r="EP46" s="28">
        <v>32.412999999999997</v>
      </c>
      <c r="EQ46" s="28">
        <v>50.818999999999875</v>
      </c>
      <c r="ER46" s="29">
        <v>2044.6990000000001</v>
      </c>
      <c r="ES46" s="29">
        <f t="shared" si="42"/>
        <v>2764.319</v>
      </c>
      <c r="ET46" s="40"/>
      <c r="EU46" s="38">
        <f t="shared" si="43"/>
        <v>8.4443944421754517E-3</v>
      </c>
      <c r="EV46" s="6">
        <f t="shared" si="44"/>
        <v>7.9180441909924293E-3</v>
      </c>
      <c r="EW46" s="6">
        <f t="shared" si="45"/>
        <v>5.1772606562411942E-2</v>
      </c>
      <c r="EX46" s="6">
        <f t="shared" si="46"/>
        <v>2.6697352946602762E-2</v>
      </c>
      <c r="EY46" s="6">
        <f t="shared" si="47"/>
        <v>0.13538271089552253</v>
      </c>
      <c r="EZ46" s="6">
        <f t="shared" si="48"/>
        <v>1.172549188425793E-2</v>
      </c>
      <c r="FA46" s="6">
        <f t="shared" si="49"/>
        <v>1.8383912999910601E-2</v>
      </c>
      <c r="FB46" s="6">
        <f t="shared" si="50"/>
        <v>0.73967548607812628</v>
      </c>
      <c r="FC46" s="39">
        <f t="shared" si="51"/>
        <v>0.99999999999999989</v>
      </c>
      <c r="FD46" s="40"/>
      <c r="FE46" s="30">
        <v>155.16399999999999</v>
      </c>
      <c r="FF46" s="31">
        <v>43.576000000000001</v>
      </c>
      <c r="FG46" s="48">
        <f t="shared" si="52"/>
        <v>198.73999999999998</v>
      </c>
      <c r="FI46" s="30">
        <f>CH46</f>
        <v>28.780999999999999</v>
      </c>
      <c r="FJ46" s="31">
        <f>CI46</f>
        <v>7.4910000000000005</v>
      </c>
      <c r="FK46" s="48">
        <f t="shared" si="53"/>
        <v>36.271999999999998</v>
      </c>
      <c r="FM46" s="27">
        <f>FQ46*E46</f>
        <v>2044.6989999999998</v>
      </c>
      <c r="FN46" s="28">
        <f>E46*FR46</f>
        <v>719.62</v>
      </c>
      <c r="FO46" s="29">
        <f t="shared" si="54"/>
        <v>2764.319</v>
      </c>
      <c r="FQ46" s="38">
        <v>0.73967548607812628</v>
      </c>
      <c r="FR46" s="6">
        <v>0.26032451392187372</v>
      </c>
      <c r="FS46" s="36">
        <f t="shared" si="55"/>
        <v>1</v>
      </c>
      <c r="FT46" s="40"/>
      <c r="FU46" s="43">
        <f t="shared" si="56"/>
        <v>448.28449999999998</v>
      </c>
      <c r="FV46" s="28">
        <v>437.68400000000003</v>
      </c>
      <c r="FW46" s="29">
        <f>CZ46</f>
        <v>458.88499999999999</v>
      </c>
      <c r="FY46" s="43">
        <f t="shared" si="57"/>
        <v>2703.1544999999996</v>
      </c>
      <c r="FZ46" s="28">
        <v>2641.99</v>
      </c>
      <c r="GA46" s="29">
        <f>CG46</f>
        <v>2764.319</v>
      </c>
      <c r="GC46" s="43">
        <f t="shared" si="58"/>
        <v>1316.9425000000001</v>
      </c>
      <c r="GD46" s="28">
        <v>1246.9860000000001</v>
      </c>
      <c r="GE46" s="29">
        <f>F46</f>
        <v>1386.8989999999999</v>
      </c>
      <c r="GG46" s="43">
        <f t="shared" si="59"/>
        <v>4020.0969999999998</v>
      </c>
      <c r="GH46" s="40">
        <f t="shared" si="60"/>
        <v>3888.9759999999997</v>
      </c>
      <c r="GI46" s="50">
        <f t="shared" si="61"/>
        <v>4151.2179999999998</v>
      </c>
      <c r="GK46" s="43">
        <f t="shared" si="62"/>
        <v>2218.3069999999998</v>
      </c>
      <c r="GL46" s="28">
        <v>2128.9459999999999</v>
      </c>
      <c r="GM46" s="29">
        <f>G46</f>
        <v>2307.6680000000001</v>
      </c>
      <c r="GN46" s="28"/>
      <c r="GO46" s="43">
        <f t="shared" si="63"/>
        <v>3423.6880000000001</v>
      </c>
      <c r="GP46" s="28">
        <v>3309.1779999999999</v>
      </c>
      <c r="GQ46" s="29">
        <f>C46</f>
        <v>3538.1979999999999</v>
      </c>
      <c r="GR46" s="28"/>
      <c r="GS46" s="54">
        <f>ED46/C46</f>
        <v>0.54368042715529208</v>
      </c>
      <c r="GT46" s="44"/>
      <c r="GU46" s="56"/>
    </row>
    <row r="47" spans="1:203" x14ac:dyDescent="0.2">
      <c r="A47" s="1"/>
      <c r="B47" s="45" t="s">
        <v>216</v>
      </c>
      <c r="C47" s="27">
        <v>3055.7055499100002</v>
      </c>
      <c r="D47" s="28">
        <v>2977.8747749550002</v>
      </c>
      <c r="E47" s="28">
        <v>2436.2447523999999</v>
      </c>
      <c r="F47" s="28">
        <v>127.021</v>
      </c>
      <c r="G47" s="28">
        <v>2637.2679271700003</v>
      </c>
      <c r="H47" s="28">
        <f t="shared" si="0"/>
        <v>3182.7265499100004</v>
      </c>
      <c r="I47" s="29">
        <f t="shared" si="1"/>
        <v>2563.2657524000001</v>
      </c>
      <c r="J47" s="28"/>
      <c r="K47" s="30">
        <v>79.511968350000004</v>
      </c>
      <c r="L47" s="31">
        <v>13.385999999999999</v>
      </c>
      <c r="M47" s="31">
        <v>0.16347600000000001</v>
      </c>
      <c r="N47" s="32">
        <f t="shared" si="2"/>
        <v>93.061444350000002</v>
      </c>
      <c r="O47" s="31">
        <v>42.930155679999999</v>
      </c>
      <c r="P47" s="32">
        <f t="shared" si="3"/>
        <v>50.131288670000004</v>
      </c>
      <c r="Q47" s="31">
        <v>1.68957022</v>
      </c>
      <c r="R47" s="32">
        <f t="shared" si="4"/>
        <v>48.441718450000003</v>
      </c>
      <c r="S47" s="31">
        <v>5.3994036599999999</v>
      </c>
      <c r="T47" s="31">
        <v>-0.22469573000000004</v>
      </c>
      <c r="U47" s="31">
        <v>-6.7149999999999999</v>
      </c>
      <c r="V47" s="32">
        <f t="shared" si="5"/>
        <v>46.901426380000004</v>
      </c>
      <c r="W47" s="31">
        <v>10.83</v>
      </c>
      <c r="X47" s="33">
        <f t="shared" si="6"/>
        <v>36.071426380000005</v>
      </c>
      <c r="Y47" s="31"/>
      <c r="Z47" s="34">
        <f t="shared" si="7"/>
        <v>2.6700910669153824E-2</v>
      </c>
      <c r="AA47" s="35">
        <f t="shared" si="8"/>
        <v>4.4951520838220202E-3</v>
      </c>
      <c r="AB47" s="6">
        <f t="shared" si="9"/>
        <v>0.43700974319146035</v>
      </c>
      <c r="AC47" s="6">
        <f t="shared" si="10"/>
        <v>0.43601245111803089</v>
      </c>
      <c r="AD47" s="6">
        <f t="shared" si="11"/>
        <v>0.46130979354394686</v>
      </c>
      <c r="AE47" s="35">
        <f t="shared" si="12"/>
        <v>1.4416373731044057E-2</v>
      </c>
      <c r="AF47" s="35">
        <f t="shared" si="13"/>
        <v>1.211314414003359E-2</v>
      </c>
      <c r="AG47" s="35">
        <f>X47/EB47</f>
        <v>2.5161117643391247E-2</v>
      </c>
      <c r="AH47" s="35">
        <f>(P47+S47+T47)/EB47</f>
        <v>3.8577922374845551E-2</v>
      </c>
      <c r="AI47" s="35">
        <f>R47/EB47</f>
        <v>3.3789841408774536E-2</v>
      </c>
      <c r="AJ47" s="36">
        <f>X47/FU47</f>
        <v>0.10285481713222784</v>
      </c>
      <c r="AK47" s="37"/>
      <c r="AL47" s="38">
        <f t="shared" si="14"/>
        <v>7.4941747804996212E-2</v>
      </c>
      <c r="AM47" s="6">
        <f t="shared" si="15"/>
        <v>8.0184877631071155E-2</v>
      </c>
      <c r="AN47" s="36">
        <f t="shared" si="16"/>
        <v>4.6199028633268184E-2</v>
      </c>
      <c r="AO47" s="31"/>
      <c r="AP47" s="38">
        <f t="shared" si="17"/>
        <v>1.0825135383347539</v>
      </c>
      <c r="AQ47" s="6">
        <f t="shared" si="18"/>
        <v>0.994275860169749</v>
      </c>
      <c r="AR47" s="6">
        <f t="shared" si="19"/>
        <v>-0.16375124844890165</v>
      </c>
      <c r="AS47" s="6">
        <f t="shared" si="20"/>
        <v>2.5752972174402654E-2</v>
      </c>
      <c r="AT47" s="6">
        <f t="shared" si="21"/>
        <v>0.16871998635640298</v>
      </c>
      <c r="AU47" s="46">
        <v>1.94</v>
      </c>
      <c r="AV47" s="47">
        <v>1.4</v>
      </c>
      <c r="AW47" s="31"/>
      <c r="AX47" s="38">
        <f>FW47/C47</f>
        <v>0.12244952917699169</v>
      </c>
      <c r="AY47" s="6">
        <v>0.10345256541237045</v>
      </c>
      <c r="AZ47" s="6">
        <f t="shared" si="22"/>
        <v>0.20806130050068575</v>
      </c>
      <c r="BA47" s="6">
        <f t="shared" si="23"/>
        <v>0.20806130050068575</v>
      </c>
      <c r="BB47" s="36">
        <f t="shared" si="24"/>
        <v>0.20806130050068575</v>
      </c>
      <c r="BC47" s="6"/>
      <c r="BD47" s="38">
        <f t="shared" si="25"/>
        <v>0.20806130050068575</v>
      </c>
      <c r="BE47" s="6">
        <f t="shared" si="26"/>
        <v>0.20806130050068575</v>
      </c>
      <c r="BF47" s="36">
        <f t="shared" si="27"/>
        <v>0.20806130050068575</v>
      </c>
      <c r="BG47" s="6"/>
      <c r="BH47" s="38"/>
      <c r="BI47" s="36"/>
      <c r="BJ47" s="38"/>
      <c r="BK47" s="36"/>
      <c r="BL47" s="39"/>
      <c r="BM47" s="6"/>
      <c r="BN47" s="38"/>
      <c r="BO47" s="36"/>
      <c r="BP47" s="6"/>
      <c r="BQ47" s="38"/>
      <c r="BR47" s="36"/>
      <c r="BS47" s="6"/>
      <c r="BT47" s="38"/>
      <c r="BU47" s="36"/>
      <c r="BV47" s="31"/>
      <c r="BW47" s="34">
        <f>Q47/FY47</f>
        <v>7.1856216525008538E-4</v>
      </c>
      <c r="BX47" s="6">
        <f t="shared" si="28"/>
        <v>3.0549494157384012E-2</v>
      </c>
      <c r="BY47" s="35">
        <f>FG47/E47</f>
        <v>2.7658140641912299E-2</v>
      </c>
      <c r="BZ47" s="6">
        <f t="shared" si="29"/>
        <v>0.17434719153091865</v>
      </c>
      <c r="CA47" s="6">
        <f t="shared" si="30"/>
        <v>0.79616473972050827</v>
      </c>
      <c r="CB47" s="36">
        <f t="shared" si="31"/>
        <v>0.80626566607655181</v>
      </c>
      <c r="CC47" s="31"/>
      <c r="CD47" s="30">
        <v>73.371111970000001</v>
      </c>
      <c r="CE47" s="31">
        <v>77.015812849999989</v>
      </c>
      <c r="CF47" s="32">
        <f t="shared" si="32"/>
        <v>150.38692481999999</v>
      </c>
      <c r="CG47" s="28">
        <v>2436.2447523999999</v>
      </c>
      <c r="CH47" s="31">
        <v>8.6</v>
      </c>
      <c r="CI47" s="31">
        <v>3.7120000000000002</v>
      </c>
      <c r="CJ47" s="32">
        <f t="shared" si="33"/>
        <v>2423.9327524</v>
      </c>
      <c r="CK47" s="31">
        <v>365.17167387000001</v>
      </c>
      <c r="CL47" s="31">
        <v>98.077110860000005</v>
      </c>
      <c r="CM47" s="32">
        <f t="shared" si="34"/>
        <v>463.24878473000001</v>
      </c>
      <c r="CN47" s="31">
        <v>0.25</v>
      </c>
      <c r="CO47" s="31">
        <v>0</v>
      </c>
      <c r="CP47" s="31">
        <v>12.808526830000002</v>
      </c>
      <c r="CQ47" s="31">
        <v>5.0785611300002564</v>
      </c>
      <c r="CR47" s="32">
        <f t="shared" si="35"/>
        <v>3055.7055499100002</v>
      </c>
      <c r="CS47" s="31">
        <v>15.183</v>
      </c>
      <c r="CT47" s="28">
        <v>2637.2679271700003</v>
      </c>
      <c r="CU47" s="32">
        <f t="shared" si="36"/>
        <v>2652.4509271700003</v>
      </c>
      <c r="CV47" s="31">
        <v>0</v>
      </c>
      <c r="CW47" s="31">
        <v>29.084916849999843</v>
      </c>
      <c r="CX47" s="32">
        <f t="shared" si="37"/>
        <v>29.084916849999843</v>
      </c>
      <c r="CY47" s="31">
        <v>0</v>
      </c>
      <c r="CZ47" s="31">
        <v>374.16970588999999</v>
      </c>
      <c r="DA47" s="48">
        <f t="shared" si="38"/>
        <v>3055.7055499100002</v>
      </c>
      <c r="DB47" s="31"/>
      <c r="DC47" s="49">
        <v>515.55859869000005</v>
      </c>
      <c r="DD47" s="31"/>
      <c r="DE47" s="27">
        <v>15</v>
      </c>
      <c r="DF47" s="28">
        <v>0</v>
      </c>
      <c r="DG47" s="28">
        <v>0</v>
      </c>
      <c r="DH47" s="28">
        <v>0</v>
      </c>
      <c r="DI47" s="28">
        <v>0</v>
      </c>
      <c r="DJ47" s="28">
        <v>0</v>
      </c>
      <c r="DK47" s="29">
        <f t="shared" si="39"/>
        <v>15</v>
      </c>
      <c r="DL47" s="39">
        <f t="shared" si="40"/>
        <v>4.9088499382546188E-3</v>
      </c>
      <c r="DM47" s="31"/>
      <c r="DN47" s="43" t="s">
        <v>234</v>
      </c>
      <c r="DO47" s="40">
        <v>25</v>
      </c>
      <c r="DP47" s="50">
        <v>4</v>
      </c>
      <c r="DQ47" s="51" t="s">
        <v>172</v>
      </c>
      <c r="DR47" s="41"/>
      <c r="DS47" s="41"/>
      <c r="DT47" s="43"/>
      <c r="DU47" s="40"/>
      <c r="DV47" s="39" t="s">
        <v>240</v>
      </c>
      <c r="DW47" s="42"/>
      <c r="DX47" s="27">
        <v>316.38875378027001</v>
      </c>
      <c r="DY47" s="28">
        <v>316.38875378027001</v>
      </c>
      <c r="DZ47" s="29">
        <v>316.38875378027001</v>
      </c>
      <c r="EA47" s="28"/>
      <c r="EB47" s="43">
        <f t="shared" si="41"/>
        <v>1433.6178102753886</v>
      </c>
      <c r="EC47" s="28">
        <v>1346.5840000000001</v>
      </c>
      <c r="ED47" s="29">
        <v>1520.6516205507771</v>
      </c>
      <c r="EE47" s="28"/>
      <c r="EF47" s="27">
        <v>316.38875378027001</v>
      </c>
      <c r="EG47" s="28">
        <v>316.38875378027001</v>
      </c>
      <c r="EH47" s="29">
        <v>316.38875378027001</v>
      </c>
      <c r="EI47" s="53">
        <v>1520.6516205507771</v>
      </c>
      <c r="EJ47" s="28"/>
      <c r="EK47" s="27">
        <v>89.810036879999998</v>
      </c>
      <c r="EL47" s="28">
        <v>42.822029109999995</v>
      </c>
      <c r="EM47" s="28">
        <v>146.042</v>
      </c>
      <c r="EN47" s="28">
        <v>66.664000000000001</v>
      </c>
      <c r="EO47" s="28">
        <v>91.227728840000012</v>
      </c>
      <c r="EP47" s="28">
        <v>22.001999999999999</v>
      </c>
      <c r="EQ47" s="28">
        <v>38.024788379999649</v>
      </c>
      <c r="ER47" s="29">
        <v>1939.65216919</v>
      </c>
      <c r="ES47" s="29">
        <f t="shared" si="42"/>
        <v>2436.2447523999999</v>
      </c>
      <c r="ET47" s="40"/>
      <c r="EU47" s="38">
        <f t="shared" si="43"/>
        <v>3.6864127379454013E-2</v>
      </c>
      <c r="EV47" s="6">
        <f t="shared" si="44"/>
        <v>1.7577063662349623E-2</v>
      </c>
      <c r="EW47" s="6">
        <f t="shared" si="45"/>
        <v>5.9945537022144724E-2</v>
      </c>
      <c r="EX47" s="6">
        <f t="shared" si="46"/>
        <v>2.7363424768520397E-2</v>
      </c>
      <c r="EY47" s="6">
        <f t="shared" si="47"/>
        <v>3.7446044265515406E-2</v>
      </c>
      <c r="EZ47" s="6">
        <f t="shared" si="48"/>
        <v>9.0311123208476202E-3</v>
      </c>
      <c r="FA47" s="6">
        <f t="shared" si="49"/>
        <v>1.5607950860659862E-2</v>
      </c>
      <c r="FB47" s="6">
        <f t="shared" si="50"/>
        <v>0.79616473972050827</v>
      </c>
      <c r="FC47" s="39">
        <f t="shared" si="51"/>
        <v>1</v>
      </c>
      <c r="FD47" s="40"/>
      <c r="FE47" s="30">
        <v>18.010000000000002</v>
      </c>
      <c r="FF47" s="31">
        <v>49.372</v>
      </c>
      <c r="FG47" s="48">
        <f t="shared" si="52"/>
        <v>67.382000000000005</v>
      </c>
      <c r="FI47" s="30">
        <f>CH47</f>
        <v>8.6</v>
      </c>
      <c r="FJ47" s="31">
        <f>CI47</f>
        <v>3.7120000000000002</v>
      </c>
      <c r="FK47" s="48">
        <f t="shared" si="53"/>
        <v>12.311999999999999</v>
      </c>
      <c r="FM47" s="27">
        <f>FQ47*E47</f>
        <v>1939.65216919</v>
      </c>
      <c r="FN47" s="28">
        <f>E47*FR47</f>
        <v>496.59258320999987</v>
      </c>
      <c r="FO47" s="29">
        <f t="shared" si="54"/>
        <v>2436.2447523999999</v>
      </c>
      <c r="FQ47" s="38">
        <v>0.79616473972050827</v>
      </c>
      <c r="FR47" s="6">
        <v>0.20383526027949173</v>
      </c>
      <c r="FS47" s="36">
        <f t="shared" si="55"/>
        <v>1</v>
      </c>
      <c r="FT47" s="40"/>
      <c r="FU47" s="43">
        <f t="shared" si="56"/>
        <v>350.70235294500003</v>
      </c>
      <c r="FV47" s="28">
        <v>327.23500000000001</v>
      </c>
      <c r="FW47" s="29">
        <f>CZ47</f>
        <v>374.16970588999999</v>
      </c>
      <c r="FY47" s="43">
        <f t="shared" si="57"/>
        <v>2351.3208761999999</v>
      </c>
      <c r="FZ47" s="28">
        <v>2266.3969999999999</v>
      </c>
      <c r="GA47" s="29">
        <f>CG47</f>
        <v>2436.2447523999999</v>
      </c>
      <c r="GC47" s="43">
        <f t="shared" si="58"/>
        <v>116.806</v>
      </c>
      <c r="GD47" s="28">
        <v>106.59099999999999</v>
      </c>
      <c r="GE47" s="29">
        <f>F47</f>
        <v>127.021</v>
      </c>
      <c r="GG47" s="43">
        <f t="shared" si="59"/>
        <v>2468.1268762</v>
      </c>
      <c r="GH47" s="40">
        <f t="shared" si="60"/>
        <v>2372.9879999999998</v>
      </c>
      <c r="GI47" s="50">
        <f t="shared" si="61"/>
        <v>2563.2657524000001</v>
      </c>
      <c r="GK47" s="43">
        <f t="shared" si="62"/>
        <v>2579.0384635850005</v>
      </c>
      <c r="GL47" s="28">
        <v>2520.8090000000002</v>
      </c>
      <c r="GM47" s="29">
        <f>G47</f>
        <v>2637.2679271700003</v>
      </c>
      <c r="GN47" s="28"/>
      <c r="GO47" s="43">
        <f t="shared" si="63"/>
        <v>2977.8747749550002</v>
      </c>
      <c r="GP47" s="28">
        <v>2900.0439999999999</v>
      </c>
      <c r="GQ47" s="29">
        <f>C47</f>
        <v>3055.7055499100002</v>
      </c>
      <c r="GR47" s="28"/>
      <c r="GS47" s="54">
        <f>ED47/C47</f>
        <v>0.49764337424316452</v>
      </c>
      <c r="GT47" s="44"/>
    </row>
    <row r="48" spans="1:203" ht="13.5" customHeight="1" x14ac:dyDescent="0.2">
      <c r="A48" s="1"/>
      <c r="B48" s="45" t="s">
        <v>217</v>
      </c>
      <c r="C48" s="27">
        <v>2308.7446219499998</v>
      </c>
      <c r="D48" s="28">
        <v>2258.7328109749997</v>
      </c>
      <c r="E48" s="28">
        <v>1858.6295365599999</v>
      </c>
      <c r="F48" s="28">
        <v>784.89070935999996</v>
      </c>
      <c r="G48" s="28">
        <v>1797.38626191</v>
      </c>
      <c r="H48" s="28">
        <f t="shared" si="0"/>
        <v>3093.6353313099999</v>
      </c>
      <c r="I48" s="29">
        <f t="shared" si="1"/>
        <v>2643.52024592</v>
      </c>
      <c r="J48" s="28"/>
      <c r="K48" s="30">
        <v>52.062613820000003</v>
      </c>
      <c r="L48" s="31">
        <v>10.185503389999999</v>
      </c>
      <c r="M48" s="31">
        <v>0.16909036999999999</v>
      </c>
      <c r="N48" s="32">
        <f t="shared" si="2"/>
        <v>62.417207580000003</v>
      </c>
      <c r="O48" s="31">
        <v>32.469022819999999</v>
      </c>
      <c r="P48" s="32">
        <f t="shared" si="3"/>
        <v>29.948184760000004</v>
      </c>
      <c r="Q48" s="31">
        <v>1.8636859999999499E-2</v>
      </c>
      <c r="R48" s="32">
        <f t="shared" si="4"/>
        <v>29.929547900000003</v>
      </c>
      <c r="S48" s="31">
        <v>2.8249403700000002</v>
      </c>
      <c r="T48" s="31">
        <v>1.0452560500000001</v>
      </c>
      <c r="U48" s="31">
        <v>-3.3</v>
      </c>
      <c r="V48" s="32">
        <f t="shared" si="5"/>
        <v>30.499744320000001</v>
      </c>
      <c r="W48" s="31">
        <v>7.0461410000000004</v>
      </c>
      <c r="X48" s="33">
        <f t="shared" si="6"/>
        <v>23.453603319999999</v>
      </c>
      <c r="Y48" s="31"/>
      <c r="Z48" s="34">
        <f t="shared" si="7"/>
        <v>2.304947870196598E-2</v>
      </c>
      <c r="AA48" s="35">
        <f t="shared" si="8"/>
        <v>4.5093883351361719E-3</v>
      </c>
      <c r="AB48" s="6">
        <f t="shared" si="9"/>
        <v>0.48982190975528311</v>
      </c>
      <c r="AC48" s="6">
        <f t="shared" si="10"/>
        <v>0.49766943364408339</v>
      </c>
      <c r="AD48" s="6">
        <f t="shared" si="11"/>
        <v>0.52019345431921993</v>
      </c>
      <c r="AE48" s="35">
        <f t="shared" si="12"/>
        <v>1.4374884298946582E-2</v>
      </c>
      <c r="AF48" s="35">
        <f t="shared" si="13"/>
        <v>1.0383522657501074E-2</v>
      </c>
      <c r="AG48" s="35">
        <f>X48/EB48</f>
        <v>2.3934491417500949E-2</v>
      </c>
      <c r="AH48" s="35">
        <f>(P48+S48+T48)/EB48</f>
        <v>3.4511786656519855E-2</v>
      </c>
      <c r="AI48" s="35">
        <f>R48/EB48</f>
        <v>3.0543217499179296E-2</v>
      </c>
      <c r="AJ48" s="36">
        <f>X48/FU48</f>
        <v>8.0528567098338596E-2</v>
      </c>
      <c r="AK48" s="37"/>
      <c r="AL48" s="38">
        <f t="shared" si="14"/>
        <v>3.8876792578962482E-2</v>
      </c>
      <c r="AM48" s="6">
        <f t="shared" si="15"/>
        <v>2.8435826998460995E-2</v>
      </c>
      <c r="AN48" s="36">
        <f t="shared" si="16"/>
        <v>2.3350528936319944E-2</v>
      </c>
      <c r="AO48" s="31"/>
      <c r="AP48" s="38">
        <f t="shared" si="17"/>
        <v>0.96704922985171615</v>
      </c>
      <c r="AQ48" s="6">
        <f t="shared" si="18"/>
        <v>0.90388866884603314</v>
      </c>
      <c r="AR48" s="6">
        <f t="shared" si="19"/>
        <v>-5.1484758552292696E-2</v>
      </c>
      <c r="AS48" s="6">
        <f t="shared" si="20"/>
        <v>0.25276209356022838</v>
      </c>
      <c r="AT48" s="6">
        <f t="shared" si="21"/>
        <v>0.13426471075791133</v>
      </c>
      <c r="AU48" s="46">
        <v>2.83</v>
      </c>
      <c r="AV48" s="47">
        <v>1.43</v>
      </c>
      <c r="AW48" s="31"/>
      <c r="AX48" s="38">
        <f>FW48/C48</f>
        <v>0.13180778290366946</v>
      </c>
      <c r="AY48" s="6">
        <v>0.1017</v>
      </c>
      <c r="AZ48" s="6">
        <f t="shared" si="22"/>
        <v>0.23398947606260173</v>
      </c>
      <c r="BA48" s="6">
        <f t="shared" si="23"/>
        <v>0.23398947606260173</v>
      </c>
      <c r="BB48" s="36">
        <f t="shared" si="24"/>
        <v>0.23398947606260173</v>
      </c>
      <c r="BC48" s="6"/>
      <c r="BD48" s="38">
        <f t="shared" si="25"/>
        <v>0.21855399615313983</v>
      </c>
      <c r="BE48" s="6">
        <f t="shared" si="26"/>
        <v>0.2224318969151356</v>
      </c>
      <c r="BF48" s="36">
        <f t="shared" si="27"/>
        <v>0.22765489848506723</v>
      </c>
      <c r="BG48" s="6"/>
      <c r="BH48" s="38"/>
      <c r="BI48" s="36"/>
      <c r="BJ48" s="38"/>
      <c r="BK48" s="36"/>
      <c r="BL48" s="39"/>
      <c r="BM48" s="6"/>
      <c r="BN48" s="38"/>
      <c r="BO48" s="36"/>
      <c r="BP48" s="6"/>
      <c r="BQ48" s="38"/>
      <c r="BR48" s="36"/>
      <c r="BS48" s="6"/>
      <c r="BT48" s="38"/>
      <c r="BU48" s="36"/>
      <c r="BV48" s="31"/>
      <c r="BW48" s="34">
        <f>Q48/FY48</f>
        <v>1.0218401575021404E-5</v>
      </c>
      <c r="BX48" s="6">
        <f t="shared" si="28"/>
        <v>5.5108669752120573E-4</v>
      </c>
      <c r="BY48" s="35">
        <f>FG48/E48</f>
        <v>5.2778381312909529E-3</v>
      </c>
      <c r="BZ48" s="6">
        <f t="shared" si="29"/>
        <v>3.2826428906056561E-2</v>
      </c>
      <c r="CA48" s="6">
        <f t="shared" si="30"/>
        <v>0.91494564492255581</v>
      </c>
      <c r="CB48" s="36">
        <f t="shared" si="31"/>
        <v>0.94019923365293423</v>
      </c>
      <c r="CC48" s="31"/>
      <c r="CD48" s="30">
        <v>23.448209120000001</v>
      </c>
      <c r="CE48" s="31">
        <v>88.995101669999997</v>
      </c>
      <c r="CF48" s="32">
        <f t="shared" si="32"/>
        <v>112.44331079</v>
      </c>
      <c r="CG48" s="28">
        <v>1858.6295365599999</v>
      </c>
      <c r="CH48" s="31">
        <v>-3.08275028</v>
      </c>
      <c r="CI48" s="31">
        <v>-2.3970257699999999</v>
      </c>
      <c r="CJ48" s="32">
        <f t="shared" si="33"/>
        <v>1864.10931261</v>
      </c>
      <c r="CK48" s="31">
        <v>197.53961809</v>
      </c>
      <c r="CL48" s="31">
        <v>96.704646330000003</v>
      </c>
      <c r="CM48" s="32">
        <f t="shared" si="34"/>
        <v>294.24426442000004</v>
      </c>
      <c r="CN48" s="31">
        <v>0</v>
      </c>
      <c r="CO48" s="31">
        <v>0</v>
      </c>
      <c r="CP48" s="31">
        <v>8.5917758600000003</v>
      </c>
      <c r="CQ48" s="31">
        <v>29.355958269999846</v>
      </c>
      <c r="CR48" s="32">
        <f t="shared" si="35"/>
        <v>2308.7446219499998</v>
      </c>
      <c r="CS48" s="31">
        <v>140.952</v>
      </c>
      <c r="CT48" s="28">
        <v>1797.38626191</v>
      </c>
      <c r="CU48" s="32">
        <f t="shared" si="36"/>
        <v>1938.33826191</v>
      </c>
      <c r="CV48" s="31">
        <v>50.16576946</v>
      </c>
      <c r="CW48" s="31">
        <v>15.930080669999768</v>
      </c>
      <c r="CX48" s="32">
        <f t="shared" si="37"/>
        <v>66.095850129999775</v>
      </c>
      <c r="CY48" s="31">
        <v>0</v>
      </c>
      <c r="CZ48" s="31">
        <v>304.31050991000001</v>
      </c>
      <c r="DA48" s="48">
        <f t="shared" si="38"/>
        <v>2308.7446219499998</v>
      </c>
      <c r="DB48" s="31"/>
      <c r="DC48" s="49">
        <v>309.98292888000003</v>
      </c>
      <c r="DD48" s="31"/>
      <c r="DE48" s="27">
        <v>70</v>
      </c>
      <c r="DF48" s="28">
        <v>35</v>
      </c>
      <c r="DG48" s="28">
        <v>50</v>
      </c>
      <c r="DH48" s="28">
        <v>0</v>
      </c>
      <c r="DI48" s="28">
        <v>35</v>
      </c>
      <c r="DJ48" s="28">
        <v>0</v>
      </c>
      <c r="DK48" s="29">
        <f t="shared" si="39"/>
        <v>190</v>
      </c>
      <c r="DL48" s="39">
        <f t="shared" si="40"/>
        <v>8.2295806211569303E-2</v>
      </c>
      <c r="DM48" s="31"/>
      <c r="DN48" s="43" t="s">
        <v>234</v>
      </c>
      <c r="DO48" s="40">
        <v>15.45</v>
      </c>
      <c r="DP48" s="50">
        <v>3</v>
      </c>
      <c r="DQ48" s="51" t="s">
        <v>172</v>
      </c>
      <c r="DR48" s="41"/>
      <c r="DS48" s="41"/>
      <c r="DT48" s="52" t="s">
        <v>166</v>
      </c>
      <c r="DU48" s="40"/>
      <c r="DV48" s="39" t="s">
        <v>240</v>
      </c>
      <c r="DW48" s="42"/>
      <c r="DX48" s="27">
        <v>232.28844499522</v>
      </c>
      <c r="DY48" s="28">
        <v>232.28844499522</v>
      </c>
      <c r="DZ48" s="29">
        <v>232.28844499522</v>
      </c>
      <c r="EA48" s="28"/>
      <c r="EB48" s="43">
        <f t="shared" si="41"/>
        <v>979.90815475822797</v>
      </c>
      <c r="EC48" s="28">
        <v>967.08600000000001</v>
      </c>
      <c r="ED48" s="29">
        <v>992.73030951645603</v>
      </c>
      <c r="EE48" s="28"/>
      <c r="EF48" s="27">
        <v>291.23431578999998</v>
      </c>
      <c r="EG48" s="28">
        <v>296.40181579</v>
      </c>
      <c r="EH48" s="29">
        <v>303.36173102999999</v>
      </c>
      <c r="EI48" s="53">
        <v>1332.5508611882501</v>
      </c>
      <c r="EJ48" s="28"/>
      <c r="EK48" s="27">
        <v>15.638999999999999</v>
      </c>
      <c r="EL48" s="28">
        <v>5.742</v>
      </c>
      <c r="EM48" s="28">
        <v>41.962000000000003</v>
      </c>
      <c r="EN48" s="28">
        <v>17.797000000000001</v>
      </c>
      <c r="EO48" s="28">
        <v>61.607999999999997</v>
      </c>
      <c r="EP48" s="28">
        <v>0</v>
      </c>
      <c r="EQ48" s="28">
        <v>15.33653656000001</v>
      </c>
      <c r="ER48" s="29">
        <v>1700.5450000000001</v>
      </c>
      <c r="ES48" s="29">
        <f t="shared" si="42"/>
        <v>1858.6295365600001</v>
      </c>
      <c r="ET48" s="40"/>
      <c r="EU48" s="38">
        <f t="shared" si="43"/>
        <v>8.41426421585071E-3</v>
      </c>
      <c r="EV48" s="6">
        <f t="shared" si="44"/>
        <v>3.0893730499018343E-3</v>
      </c>
      <c r="EW48" s="6">
        <f t="shared" si="45"/>
        <v>2.2576849864155479E-2</v>
      </c>
      <c r="EX48" s="6">
        <f t="shared" si="46"/>
        <v>9.575334756026288E-3</v>
      </c>
      <c r="EY48" s="6">
        <f t="shared" si="47"/>
        <v>3.3147003632593555E-2</v>
      </c>
      <c r="EZ48" s="6">
        <f t="shared" si="48"/>
        <v>0</v>
      </c>
      <c r="FA48" s="6">
        <f t="shared" si="49"/>
        <v>8.2515295589164431E-3</v>
      </c>
      <c r="FB48" s="6">
        <f t="shared" si="50"/>
        <v>0.9149456449225557</v>
      </c>
      <c r="FC48" s="39">
        <f t="shared" si="51"/>
        <v>1</v>
      </c>
      <c r="FD48" s="40"/>
      <c r="FE48" s="30">
        <v>2.47758923</v>
      </c>
      <c r="FF48" s="31">
        <v>7.3319566099999998</v>
      </c>
      <c r="FG48" s="48">
        <f t="shared" si="52"/>
        <v>9.8095458400000002</v>
      </c>
      <c r="FI48" s="30">
        <f>CH48</f>
        <v>-3.08275028</v>
      </c>
      <c r="FJ48" s="31">
        <f>CI48</f>
        <v>-2.3970257699999999</v>
      </c>
      <c r="FK48" s="48">
        <f t="shared" si="53"/>
        <v>-5.4797760499999999</v>
      </c>
      <c r="FM48" s="27">
        <f>FQ48*E48</f>
        <v>1700.5450000000001</v>
      </c>
      <c r="FN48" s="28">
        <f>E48*FR48</f>
        <v>158.08453655999978</v>
      </c>
      <c r="FO48" s="29">
        <f t="shared" si="54"/>
        <v>1858.6295365599999</v>
      </c>
      <c r="FQ48" s="38">
        <v>0.91494564492255581</v>
      </c>
      <c r="FR48" s="6">
        <v>8.5054355077444188E-2</v>
      </c>
      <c r="FS48" s="36">
        <f t="shared" si="55"/>
        <v>1</v>
      </c>
      <c r="FT48" s="40"/>
      <c r="FU48" s="43">
        <f t="shared" si="56"/>
        <v>291.245754955</v>
      </c>
      <c r="FV48" s="28">
        <v>278.18099999999998</v>
      </c>
      <c r="FW48" s="29">
        <f>CZ48</f>
        <v>304.31050991000001</v>
      </c>
      <c r="FY48" s="43">
        <f t="shared" si="57"/>
        <v>1823.85276828</v>
      </c>
      <c r="FZ48" s="28">
        <v>1789.076</v>
      </c>
      <c r="GA48" s="29">
        <f>CG48</f>
        <v>1858.6295365599999</v>
      </c>
      <c r="GC48" s="43">
        <f t="shared" si="58"/>
        <v>783.12135467999997</v>
      </c>
      <c r="GD48" s="28">
        <v>781.35199999999998</v>
      </c>
      <c r="GE48" s="29">
        <f>F48</f>
        <v>784.89070935999996</v>
      </c>
      <c r="GG48" s="43">
        <f t="shared" si="59"/>
        <v>2606.9741229599999</v>
      </c>
      <c r="GH48" s="40">
        <f t="shared" si="60"/>
        <v>2570.4279999999999</v>
      </c>
      <c r="GI48" s="50">
        <f t="shared" si="61"/>
        <v>2643.52024592</v>
      </c>
      <c r="GK48" s="43">
        <f t="shared" si="62"/>
        <v>1776.8801309549999</v>
      </c>
      <c r="GL48" s="28">
        <v>1756.374</v>
      </c>
      <c r="GM48" s="29">
        <f>G48</f>
        <v>1797.38626191</v>
      </c>
      <c r="GN48" s="28"/>
      <c r="GO48" s="43">
        <f t="shared" si="63"/>
        <v>2258.7328109749997</v>
      </c>
      <c r="GP48" s="28">
        <v>2208.721</v>
      </c>
      <c r="GQ48" s="29">
        <f>C48</f>
        <v>2308.7446219499998</v>
      </c>
      <c r="GR48" s="28"/>
      <c r="GS48" s="54">
        <f>ED48/C48</f>
        <v>0.42998705880167093</v>
      </c>
      <c r="GT48" s="44"/>
    </row>
    <row r="49" spans="1:217" ht="13.5" customHeight="1" x14ac:dyDescent="0.2">
      <c r="A49" s="1"/>
      <c r="B49" s="45" t="s">
        <v>218</v>
      </c>
      <c r="C49" s="27">
        <v>6267.1589999999997</v>
      </c>
      <c r="D49" s="28">
        <v>6063.8410000000003</v>
      </c>
      <c r="E49" s="28">
        <v>5343.6980000000003</v>
      </c>
      <c r="F49" s="28">
        <v>602.71600000000001</v>
      </c>
      <c r="G49" s="28">
        <v>4391.0290000000005</v>
      </c>
      <c r="H49" s="28">
        <f t="shared" si="0"/>
        <v>6869.875</v>
      </c>
      <c r="I49" s="29">
        <f t="shared" si="1"/>
        <v>5946.4140000000007</v>
      </c>
      <c r="J49" s="28"/>
      <c r="K49" s="30">
        <v>133.06900000000002</v>
      </c>
      <c r="L49" s="31">
        <v>14.541</v>
      </c>
      <c r="M49" s="31">
        <v>0.03</v>
      </c>
      <c r="N49" s="32">
        <f t="shared" si="2"/>
        <v>147.64000000000001</v>
      </c>
      <c r="O49" s="31">
        <v>60.768000000000001</v>
      </c>
      <c r="P49" s="32">
        <f t="shared" si="3"/>
        <v>86.872000000000014</v>
      </c>
      <c r="Q49" s="31">
        <v>4.4189999999999996</v>
      </c>
      <c r="R49" s="32">
        <f t="shared" si="4"/>
        <v>82.453000000000017</v>
      </c>
      <c r="S49" s="31">
        <v>3.359</v>
      </c>
      <c r="T49" s="31">
        <v>19.637999999999998</v>
      </c>
      <c r="U49" s="31">
        <v>-5.2000000000000011</v>
      </c>
      <c r="V49" s="32">
        <f t="shared" si="5"/>
        <v>100.25000000000001</v>
      </c>
      <c r="W49" s="31">
        <v>23.25</v>
      </c>
      <c r="X49" s="33">
        <f t="shared" si="6"/>
        <v>77.000000000000014</v>
      </c>
      <c r="Y49" s="31"/>
      <c r="Z49" s="34">
        <f t="shared" si="7"/>
        <v>2.1944671702308818E-2</v>
      </c>
      <c r="AA49" s="35">
        <f t="shared" si="8"/>
        <v>2.3979850395153832E-3</v>
      </c>
      <c r="AB49" s="6">
        <f t="shared" si="9"/>
        <v>0.35612440443749005</v>
      </c>
      <c r="AC49" s="6">
        <f t="shared" si="10"/>
        <v>0.40243975125663078</v>
      </c>
      <c r="AD49" s="6">
        <f t="shared" si="11"/>
        <v>0.41159577350311566</v>
      </c>
      <c r="AE49" s="35">
        <f t="shared" si="12"/>
        <v>1.0021370942938642E-2</v>
      </c>
      <c r="AF49" s="35">
        <f t="shared" si="13"/>
        <v>1.2698222133462934E-2</v>
      </c>
      <c r="AG49" s="35">
        <f>X49/EB49</f>
        <v>2.6409459113698557E-2</v>
      </c>
      <c r="AH49" s="35">
        <f>(P49+S49+T49)/EB49</f>
        <v>3.7682868355362942E-2</v>
      </c>
      <c r="AI49" s="35">
        <f>R49/EB49</f>
        <v>2.8279728990932302E-2</v>
      </c>
      <c r="AJ49" s="36">
        <f>X49/FU49</f>
        <v>0.1192907929971657</v>
      </c>
      <c r="AK49" s="37"/>
      <c r="AL49" s="38">
        <f t="shared" si="14"/>
        <v>4.9787162483389928E-2</v>
      </c>
      <c r="AM49" s="6">
        <f t="shared" si="15"/>
        <v>5.5740870412480902E-2</v>
      </c>
      <c r="AN49" s="36">
        <f t="shared" si="16"/>
        <v>7.7605224105312717E-2</v>
      </c>
      <c r="AO49" s="31"/>
      <c r="AP49" s="38">
        <f t="shared" si="17"/>
        <v>0.82172102540225889</v>
      </c>
      <c r="AQ49" s="6">
        <f t="shared" si="18"/>
        <v>0.79106963762908389</v>
      </c>
      <c r="AR49" s="6">
        <f t="shared" si="19"/>
        <v>5.585481395956287E-2</v>
      </c>
      <c r="AS49" s="6">
        <f t="shared" si="20"/>
        <v>0.21552445055247521</v>
      </c>
      <c r="AT49" s="6">
        <f t="shared" si="21"/>
        <v>0.1291923501541927</v>
      </c>
      <c r="AU49" s="46">
        <v>6.42</v>
      </c>
      <c r="AV49" s="47">
        <v>1.38</v>
      </c>
      <c r="AW49" s="31"/>
      <c r="AX49" s="38">
        <f>FW49/C49</f>
        <v>0.1074831514566648</v>
      </c>
      <c r="AY49" s="6">
        <v>9.9700000000000011E-2</v>
      </c>
      <c r="AZ49" s="6">
        <f t="shared" si="22"/>
        <v>0.19087414526449062</v>
      </c>
      <c r="BA49" s="6">
        <f t="shared" si="23"/>
        <v>0.20722333251369407</v>
      </c>
      <c r="BB49" s="36">
        <f t="shared" si="24"/>
        <v>0.22684235721273824</v>
      </c>
      <c r="BC49" s="6"/>
      <c r="BD49" s="38">
        <f t="shared" si="25"/>
        <v>0.18712698469436903</v>
      </c>
      <c r="BE49" s="6">
        <f t="shared" si="26"/>
        <v>0.20344257041056751</v>
      </c>
      <c r="BF49" s="36">
        <f t="shared" si="27"/>
        <v>0.22319333514684939</v>
      </c>
      <c r="BG49" s="6"/>
      <c r="BH49" s="38"/>
      <c r="BI49" s="36">
        <v>0.02</v>
      </c>
      <c r="BJ49" s="105">
        <f>BI49*56.25%</f>
        <v>1.125E-2</v>
      </c>
      <c r="BK49" s="57">
        <f>BI49*75%</f>
        <v>1.4999999999999999E-2</v>
      </c>
      <c r="BL49" s="39"/>
      <c r="BM49" s="6"/>
      <c r="BN49" s="38"/>
      <c r="BO49" s="36">
        <f>BD49-(4.5%+2.5%+4.5%+2.5%+BJ49)</f>
        <v>3.5876984694369007E-2</v>
      </c>
      <c r="BP49" s="6"/>
      <c r="BQ49" s="38"/>
      <c r="BR49" s="36">
        <f>BE49-(6%+2.5%+4.5%+2.5%+BK49)</f>
        <v>3.3442570410567529E-2</v>
      </c>
      <c r="BS49" s="6"/>
      <c r="BT49" s="38"/>
      <c r="BU49" s="36">
        <f>BF49-(8%+2.5%+3.5%+2.5%+BI49)</f>
        <v>3.8193335146849389E-2</v>
      </c>
      <c r="BV49" s="31"/>
      <c r="BW49" s="34">
        <f>Q49/FY49</f>
        <v>8.4704128803946639E-4</v>
      </c>
      <c r="BX49" s="6">
        <f t="shared" si="28"/>
        <v>4.022062638232804E-2</v>
      </c>
      <c r="BY49" s="35">
        <f>FG49/E49</f>
        <v>1.022494160411011E-2</v>
      </c>
      <c r="BZ49" s="6">
        <f t="shared" si="29"/>
        <v>7.818662102835032E-2</v>
      </c>
      <c r="CA49" s="6">
        <f t="shared" si="30"/>
        <v>0.79577756826826673</v>
      </c>
      <c r="CB49" s="36">
        <f t="shared" si="31"/>
        <v>0.81647712385985916</v>
      </c>
      <c r="CC49" s="31"/>
      <c r="CD49" s="30">
        <v>77.930999999999997</v>
      </c>
      <c r="CE49" s="31">
        <v>265.13900000000001</v>
      </c>
      <c r="CF49" s="32">
        <f t="shared" si="32"/>
        <v>343.07</v>
      </c>
      <c r="CG49" s="28">
        <v>5343.6980000000003</v>
      </c>
      <c r="CH49" s="31">
        <v>14.057</v>
      </c>
      <c r="CI49" s="31">
        <v>11.157</v>
      </c>
      <c r="CJ49" s="32">
        <f t="shared" si="33"/>
        <v>5318.4840000000004</v>
      </c>
      <c r="CK49" s="31">
        <v>466.59899999999999</v>
      </c>
      <c r="CL49" s="31">
        <v>118.73700000000002</v>
      </c>
      <c r="CM49" s="32">
        <f t="shared" si="34"/>
        <v>585.33600000000001</v>
      </c>
      <c r="CN49" s="31">
        <v>0</v>
      </c>
      <c r="CO49" s="31">
        <v>0</v>
      </c>
      <c r="CP49" s="31">
        <v>16.600999999999999</v>
      </c>
      <c r="CQ49" s="31">
        <v>3.6679999999995516</v>
      </c>
      <c r="CR49" s="32">
        <f t="shared" si="35"/>
        <v>6267.1589999999997</v>
      </c>
      <c r="CS49" s="31">
        <v>0</v>
      </c>
      <c r="CT49" s="28">
        <v>4391.0290000000005</v>
      </c>
      <c r="CU49" s="32">
        <f t="shared" si="36"/>
        <v>4391.0290000000005</v>
      </c>
      <c r="CV49" s="31">
        <v>1049.3679999999999</v>
      </c>
      <c r="CW49" s="31">
        <v>42.795999999999367</v>
      </c>
      <c r="CX49" s="32">
        <f t="shared" si="37"/>
        <v>1092.1639999999993</v>
      </c>
      <c r="CY49" s="31">
        <v>110.352</v>
      </c>
      <c r="CZ49" s="31">
        <v>673.61399999999992</v>
      </c>
      <c r="DA49" s="48">
        <f t="shared" si="38"/>
        <v>6267.1589999999987</v>
      </c>
      <c r="DB49" s="31"/>
      <c r="DC49" s="49">
        <v>809.66899999999998</v>
      </c>
      <c r="DD49" s="31"/>
      <c r="DE49" s="27">
        <v>385</v>
      </c>
      <c r="DF49" s="28">
        <v>330</v>
      </c>
      <c r="DG49" s="28">
        <v>250</v>
      </c>
      <c r="DH49" s="28">
        <v>200</v>
      </c>
      <c r="DI49" s="28">
        <v>0</v>
      </c>
      <c r="DJ49" s="28">
        <v>0</v>
      </c>
      <c r="DK49" s="29">
        <f t="shared" si="39"/>
        <v>1165</v>
      </c>
      <c r="DL49" s="39">
        <f t="shared" si="40"/>
        <v>0.18588965111623945</v>
      </c>
      <c r="DM49" s="31"/>
      <c r="DN49" s="43" t="s">
        <v>219</v>
      </c>
      <c r="DO49" s="40">
        <v>23.5</v>
      </c>
      <c r="DP49" s="50">
        <v>1</v>
      </c>
      <c r="DQ49" s="51" t="s">
        <v>172</v>
      </c>
      <c r="DR49" s="41"/>
      <c r="DS49" s="41"/>
      <c r="DT49" s="52" t="s">
        <v>166</v>
      </c>
      <c r="DU49" s="41" t="s">
        <v>220</v>
      </c>
      <c r="DV49" s="39" t="s">
        <v>240</v>
      </c>
      <c r="DW49" s="42"/>
      <c r="DX49" s="27">
        <v>583.74199999999996</v>
      </c>
      <c r="DY49" s="28">
        <v>633.74199999999996</v>
      </c>
      <c r="DZ49" s="29">
        <v>693.74199999999996</v>
      </c>
      <c r="EA49" s="28"/>
      <c r="EB49" s="43">
        <f t="shared" si="41"/>
        <v>2915.6219999999998</v>
      </c>
      <c r="EC49" s="28">
        <v>2772.9879999999998</v>
      </c>
      <c r="ED49" s="29">
        <v>3058.2559999999999</v>
      </c>
      <c r="EE49" s="28"/>
      <c r="EF49" s="27">
        <v>617.73199999999997</v>
      </c>
      <c r="EG49" s="28">
        <v>671.59199999999998</v>
      </c>
      <c r="EH49" s="29">
        <v>736.79200000000003</v>
      </c>
      <c r="EI49" s="53">
        <v>3301.1379999999999</v>
      </c>
      <c r="EJ49" s="28"/>
      <c r="EK49" s="27">
        <v>36.234000000000002</v>
      </c>
      <c r="EL49" s="28">
        <v>38.003999999999998</v>
      </c>
      <c r="EM49" s="28">
        <v>109.699</v>
      </c>
      <c r="EN49" s="28">
        <v>117.964</v>
      </c>
      <c r="EO49" s="28">
        <v>529.87</v>
      </c>
      <c r="EP49" s="28">
        <v>23.085999999999999</v>
      </c>
      <c r="EQ49" s="28">
        <v>236.446</v>
      </c>
      <c r="ER49" s="29">
        <v>4252.3950000000004</v>
      </c>
      <c r="ES49" s="29">
        <f t="shared" si="42"/>
        <v>5343.6980000000003</v>
      </c>
      <c r="ET49" s="40"/>
      <c r="EU49" s="38">
        <f t="shared" si="43"/>
        <v>6.7806975618756897E-3</v>
      </c>
      <c r="EV49" s="6">
        <f t="shared" si="44"/>
        <v>7.1119288552609064E-3</v>
      </c>
      <c r="EW49" s="6">
        <f t="shared" si="45"/>
        <v>2.052866760060168E-2</v>
      </c>
      <c r="EX49" s="6">
        <f t="shared" si="46"/>
        <v>2.2075349318019095E-2</v>
      </c>
      <c r="EY49" s="6">
        <f t="shared" si="47"/>
        <v>9.9157923969505762E-2</v>
      </c>
      <c r="EZ49" s="6">
        <f t="shared" si="48"/>
        <v>4.3202291746277576E-3</v>
      </c>
      <c r="FA49" s="6">
        <f t="shared" si="49"/>
        <v>4.424763525184245E-2</v>
      </c>
      <c r="FB49" s="6">
        <f t="shared" si="50"/>
        <v>0.79577756826826673</v>
      </c>
      <c r="FC49" s="39">
        <f t="shared" si="51"/>
        <v>1</v>
      </c>
      <c r="FD49" s="40"/>
      <c r="FE49" s="30">
        <v>1.173</v>
      </c>
      <c r="FF49" s="31">
        <v>53.465999999999994</v>
      </c>
      <c r="FG49" s="48">
        <f t="shared" si="52"/>
        <v>54.638999999999996</v>
      </c>
      <c r="FI49" s="30">
        <f>CH49</f>
        <v>14.057</v>
      </c>
      <c r="FJ49" s="31">
        <f>CI49</f>
        <v>11.157</v>
      </c>
      <c r="FK49" s="48">
        <f t="shared" si="53"/>
        <v>25.213999999999999</v>
      </c>
      <c r="FM49" s="27">
        <f>FQ49*E49</f>
        <v>4252.3950000000004</v>
      </c>
      <c r="FN49" s="28">
        <f>E49*FR49</f>
        <v>1091.3029999999997</v>
      </c>
      <c r="FO49" s="29">
        <f t="shared" si="54"/>
        <v>5343.6980000000003</v>
      </c>
      <c r="FQ49" s="38">
        <v>0.79577756826826673</v>
      </c>
      <c r="FR49" s="6">
        <v>0.20422243173173327</v>
      </c>
      <c r="FS49" s="36">
        <f t="shared" si="55"/>
        <v>1</v>
      </c>
      <c r="FT49" s="40"/>
      <c r="FU49" s="43">
        <f t="shared" si="56"/>
        <v>645.48149999999998</v>
      </c>
      <c r="FV49" s="28">
        <v>617.34900000000005</v>
      </c>
      <c r="FW49" s="29">
        <f>CZ49</f>
        <v>673.61399999999992</v>
      </c>
      <c r="FY49" s="43">
        <f t="shared" si="57"/>
        <v>5216.9830000000002</v>
      </c>
      <c r="FZ49" s="28">
        <v>5090.268</v>
      </c>
      <c r="GA49" s="29">
        <f>CG49</f>
        <v>5343.6980000000003</v>
      </c>
      <c r="GC49" s="43">
        <f t="shared" si="58"/>
        <v>572.452</v>
      </c>
      <c r="GD49" s="28">
        <v>542.18799999999999</v>
      </c>
      <c r="GE49" s="29">
        <f>F49</f>
        <v>602.71600000000001</v>
      </c>
      <c r="GG49" s="43">
        <f t="shared" si="59"/>
        <v>5789.4350000000004</v>
      </c>
      <c r="GH49" s="40">
        <f t="shared" si="60"/>
        <v>5632.4560000000001</v>
      </c>
      <c r="GI49" s="50">
        <f t="shared" si="61"/>
        <v>5946.4140000000007</v>
      </c>
      <c r="GK49" s="43">
        <f t="shared" si="62"/>
        <v>4232.9160000000002</v>
      </c>
      <c r="GL49" s="28">
        <v>4074.8029999999999</v>
      </c>
      <c r="GM49" s="29">
        <f>G49</f>
        <v>4391.0290000000005</v>
      </c>
      <c r="GN49" s="28"/>
      <c r="GO49" s="43">
        <f t="shared" si="63"/>
        <v>6063.8410000000003</v>
      </c>
      <c r="GP49" s="28">
        <v>5860.5230000000001</v>
      </c>
      <c r="GQ49" s="29">
        <f>C49</f>
        <v>6267.1589999999997</v>
      </c>
      <c r="GR49" s="28"/>
      <c r="GS49" s="54">
        <f>ED49/C49</f>
        <v>0.48798123679325833</v>
      </c>
      <c r="GT49" s="44"/>
    </row>
    <row r="50" spans="1:217" ht="13.5" customHeight="1" x14ac:dyDescent="0.2">
      <c r="A50" s="1"/>
      <c r="B50" s="59" t="s">
        <v>221</v>
      </c>
      <c r="C50" s="60">
        <v>3664.5427971499998</v>
      </c>
      <c r="D50" s="61">
        <v>3556.4183985749996</v>
      </c>
      <c r="E50" s="61">
        <v>3149.8178028699999</v>
      </c>
      <c r="F50" s="61">
        <v>956.41700000000003</v>
      </c>
      <c r="G50" s="61">
        <v>2652.74749608</v>
      </c>
      <c r="H50" s="61">
        <f t="shared" si="0"/>
        <v>4620.9597971499998</v>
      </c>
      <c r="I50" s="62">
        <f t="shared" si="1"/>
        <v>4106.2348028699998</v>
      </c>
      <c r="J50" s="28"/>
      <c r="K50" s="63">
        <v>83.714985870000007</v>
      </c>
      <c r="L50" s="64">
        <v>16.576830859999998</v>
      </c>
      <c r="M50" s="64">
        <v>0.54505188999999998</v>
      </c>
      <c r="N50" s="65">
        <f t="shared" si="2"/>
        <v>100.83686862</v>
      </c>
      <c r="O50" s="64">
        <v>49.118951209999999</v>
      </c>
      <c r="P50" s="65">
        <f t="shared" si="3"/>
        <v>51.717917410000005</v>
      </c>
      <c r="Q50" s="64">
        <v>5.8425290199999997</v>
      </c>
      <c r="R50" s="65">
        <f t="shared" si="4"/>
        <v>45.875388390000005</v>
      </c>
      <c r="S50" s="64">
        <v>3.7073442799999996</v>
      </c>
      <c r="T50" s="64">
        <v>-1E-3</v>
      </c>
      <c r="U50" s="64">
        <v>-4.7350000000000003</v>
      </c>
      <c r="V50" s="65">
        <f t="shared" si="5"/>
        <v>44.846732670000009</v>
      </c>
      <c r="W50" s="64">
        <v>10.214142560000001</v>
      </c>
      <c r="X50" s="66">
        <f t="shared" si="6"/>
        <v>34.63259011000001</v>
      </c>
      <c r="Y50" s="31"/>
      <c r="Z50" s="67">
        <f t="shared" si="7"/>
        <v>2.3539127427623048E-2</v>
      </c>
      <c r="AA50" s="68">
        <f t="shared" si="8"/>
        <v>4.6611025481822022E-3</v>
      </c>
      <c r="AB50" s="69">
        <f t="shared" si="9"/>
        <v>0.46984352065957979</v>
      </c>
      <c r="AC50" s="69">
        <f t="shared" si="10"/>
        <v>0.46983902645078879</v>
      </c>
      <c r="AD50" s="69">
        <f t="shared" si="11"/>
        <v>0.48711301612412167</v>
      </c>
      <c r="AE50" s="68">
        <f t="shared" si="12"/>
        <v>1.3811353363170424E-2</v>
      </c>
      <c r="AF50" s="68">
        <f t="shared" si="13"/>
        <v>9.7380527903794274E-3</v>
      </c>
      <c r="AG50" s="68">
        <f>X50/EB50</f>
        <v>1.9124083737994107E-2</v>
      </c>
      <c r="AH50" s="68">
        <f>(P50+S50+T50)/EB50</f>
        <v>3.0605225260642761E-2</v>
      </c>
      <c r="AI50" s="68">
        <f>R50/EB50</f>
        <v>2.5332346390980417E-2</v>
      </c>
      <c r="AJ50" s="70">
        <f>X50/FU50</f>
        <v>8.3537373388715239E-2</v>
      </c>
      <c r="AK50" s="37"/>
      <c r="AL50" s="71">
        <f t="shared" si="14"/>
        <v>7.0121400530199426E-2</v>
      </c>
      <c r="AM50" s="69">
        <f t="shared" si="15"/>
        <v>6.8734991227556441E-2</v>
      </c>
      <c r="AN50" s="70">
        <f t="shared" si="16"/>
        <v>6.536001233734437E-2</v>
      </c>
      <c r="AO50" s="31"/>
      <c r="AP50" s="71">
        <f t="shared" si="17"/>
        <v>0.8421907748641565</v>
      </c>
      <c r="AQ50" s="69">
        <f t="shared" si="18"/>
        <v>0.82946273787576774</v>
      </c>
      <c r="AR50" s="69">
        <f t="shared" si="19"/>
        <v>4.4184205499230342E-2</v>
      </c>
      <c r="AS50" s="69">
        <f t="shared" si="20"/>
        <v>0.2574319777991626</v>
      </c>
      <c r="AT50" s="69">
        <f t="shared" si="21"/>
        <v>0.10464854941474511</v>
      </c>
      <c r="AU50" s="72">
        <v>1.7</v>
      </c>
      <c r="AV50" s="73">
        <v>1.34</v>
      </c>
      <c r="AW50" s="31"/>
      <c r="AX50" s="71">
        <f>FW50/C50</f>
        <v>0.11801363060525283</v>
      </c>
      <c r="AY50" s="69">
        <v>0.1065</v>
      </c>
      <c r="AZ50" s="69">
        <f t="shared" si="22"/>
        <v>0.18452562699792352</v>
      </c>
      <c r="BA50" s="69">
        <f t="shared" si="23"/>
        <v>0.20564155868456899</v>
      </c>
      <c r="BB50" s="70">
        <f t="shared" si="24"/>
        <v>0.22675749037121448</v>
      </c>
      <c r="BC50" s="6"/>
      <c r="BD50" s="71">
        <f t="shared" si="25"/>
        <v>0.18133928047472636</v>
      </c>
      <c r="BE50" s="69">
        <f t="shared" si="26"/>
        <v>0.20142968823448365</v>
      </c>
      <c r="BF50" s="70">
        <f t="shared" si="27"/>
        <v>0.2224443196643581</v>
      </c>
      <c r="BG50" s="6"/>
      <c r="BH50" s="71"/>
      <c r="BI50" s="70">
        <v>2.1000000000000001E-2</v>
      </c>
      <c r="BJ50" s="71">
        <f>BI50*56.25%</f>
        <v>1.18125E-2</v>
      </c>
      <c r="BK50" s="70">
        <f>BI50*75%</f>
        <v>1.575E-2</v>
      </c>
      <c r="BL50" s="74">
        <v>1.4999999999999999E-2</v>
      </c>
      <c r="BM50" s="6"/>
      <c r="BN50" s="71"/>
      <c r="BO50" s="70">
        <f>BD50-(4.5%+2.5%+4.5%+2.5%+BJ50)</f>
        <v>2.9526780474726344E-2</v>
      </c>
      <c r="BP50" s="6"/>
      <c r="BQ50" s="71"/>
      <c r="BR50" s="70">
        <f>BE50-(6%+2.5%+4.5%+2.5%+BK50)</f>
        <v>3.0679688234483637E-2</v>
      </c>
      <c r="BS50" s="6"/>
      <c r="BT50" s="71"/>
      <c r="BU50" s="70">
        <f>BF50-(8%+2.5%+3.5%+2.5%+BI50)</f>
        <v>3.6444319664358099E-2</v>
      </c>
      <c r="BV50" s="31"/>
      <c r="BW50" s="67">
        <f>Q50/FY50</f>
        <v>1.9177088602692176E-3</v>
      </c>
      <c r="BX50" s="69">
        <f t="shared" si="28"/>
        <v>0.10541464769848519</v>
      </c>
      <c r="BY50" s="68">
        <f>FG50/E50</f>
        <v>1.6614611788756818E-2</v>
      </c>
      <c r="BZ50" s="69">
        <f t="shared" si="29"/>
        <v>0.11725259731094018</v>
      </c>
      <c r="CA50" s="69">
        <f t="shared" si="30"/>
        <v>0.76626023938934917</v>
      </c>
      <c r="CB50" s="70">
        <f t="shared" si="31"/>
        <v>0.82070249399878059</v>
      </c>
      <c r="CC50" s="31"/>
      <c r="CD50" s="63">
        <v>80.303828469999999</v>
      </c>
      <c r="CE50" s="64">
        <v>10.773012420000001</v>
      </c>
      <c r="CF50" s="65">
        <f t="shared" si="32"/>
        <v>91.07684089</v>
      </c>
      <c r="CG50" s="61">
        <v>3149.8178028699999</v>
      </c>
      <c r="CH50" s="64">
        <v>9.3520000000000003</v>
      </c>
      <c r="CI50" s="64">
        <v>4.5090000000000003</v>
      </c>
      <c r="CJ50" s="65">
        <f t="shared" si="33"/>
        <v>3135.95680287</v>
      </c>
      <c r="CK50" s="64">
        <v>292.4122471</v>
      </c>
      <c r="CL50" s="64">
        <v>117.99042901</v>
      </c>
      <c r="CM50" s="65">
        <f t="shared" si="34"/>
        <v>410.40267611000002</v>
      </c>
      <c r="CN50" s="64">
        <v>7.4</v>
      </c>
      <c r="CO50" s="64">
        <v>0</v>
      </c>
      <c r="CP50" s="64">
        <v>14.364000000000001</v>
      </c>
      <c r="CQ50" s="64">
        <v>5.3424772799999225</v>
      </c>
      <c r="CR50" s="65">
        <f t="shared" si="35"/>
        <v>3664.5427971499998</v>
      </c>
      <c r="CS50" s="64">
        <v>162.19</v>
      </c>
      <c r="CT50" s="61">
        <v>2652.74749608</v>
      </c>
      <c r="CU50" s="65">
        <f t="shared" si="36"/>
        <v>2814.9374960800001</v>
      </c>
      <c r="CV50" s="64">
        <v>302.97199999999998</v>
      </c>
      <c r="CW50" s="64">
        <v>33.925301069999762</v>
      </c>
      <c r="CX50" s="65">
        <f t="shared" si="37"/>
        <v>336.89730106999974</v>
      </c>
      <c r="CY50" s="64">
        <v>80.242000000000004</v>
      </c>
      <c r="CZ50" s="64">
        <v>432.46600000000001</v>
      </c>
      <c r="DA50" s="75">
        <f t="shared" si="38"/>
        <v>3664.5427971499998</v>
      </c>
      <c r="DB50" s="31"/>
      <c r="DC50" s="76">
        <v>383.48908799000003</v>
      </c>
      <c r="DD50" s="31"/>
      <c r="DE50" s="60">
        <v>125</v>
      </c>
      <c r="DF50" s="61">
        <v>140</v>
      </c>
      <c r="DG50" s="61">
        <v>150</v>
      </c>
      <c r="DH50" s="61">
        <v>40</v>
      </c>
      <c r="DI50" s="61">
        <v>50</v>
      </c>
      <c r="DJ50" s="61">
        <v>0</v>
      </c>
      <c r="DK50" s="62">
        <f t="shared" si="39"/>
        <v>505</v>
      </c>
      <c r="DL50" s="74">
        <f t="shared" si="40"/>
        <v>0.1378070957153919</v>
      </c>
      <c r="DM50" s="31"/>
      <c r="DN50" s="77" t="s">
        <v>233</v>
      </c>
      <c r="DO50" s="78">
        <v>23.9</v>
      </c>
      <c r="DP50" s="79">
        <v>2</v>
      </c>
      <c r="DQ50" s="80" t="s">
        <v>172</v>
      </c>
      <c r="DR50" s="81"/>
      <c r="DS50" s="81"/>
      <c r="DT50" s="82" t="s">
        <v>166</v>
      </c>
      <c r="DU50" s="78"/>
      <c r="DV50" s="74" t="s">
        <v>240</v>
      </c>
      <c r="DW50" s="42"/>
      <c r="DX50" s="60">
        <v>349.547687</v>
      </c>
      <c r="DY50" s="61">
        <v>389.547687</v>
      </c>
      <c r="DZ50" s="62">
        <v>429.547687</v>
      </c>
      <c r="EA50" s="28"/>
      <c r="EB50" s="77">
        <f t="shared" si="41"/>
        <v>1810.9411454413848</v>
      </c>
      <c r="EC50" s="61">
        <v>1727.578</v>
      </c>
      <c r="ED50" s="62">
        <v>1894.3042908827699</v>
      </c>
      <c r="EE50" s="28"/>
      <c r="EF50" s="60">
        <v>416.24147299999998</v>
      </c>
      <c r="EG50" s="61">
        <v>462.35647299999999</v>
      </c>
      <c r="EH50" s="62">
        <v>510.59291200000001</v>
      </c>
      <c r="EI50" s="83">
        <v>2295.3740188574998</v>
      </c>
      <c r="EJ50" s="28"/>
      <c r="EK50" s="60">
        <v>134.15657630999999</v>
      </c>
      <c r="EL50" s="61">
        <v>5.5040371600000002</v>
      </c>
      <c r="EM50" s="61">
        <v>87.346000000000004</v>
      </c>
      <c r="EN50" s="61">
        <v>118.45310000000001</v>
      </c>
      <c r="EO50" s="61">
        <v>286.69049774000001</v>
      </c>
      <c r="EP50" s="61">
        <v>11.089975839999999</v>
      </c>
      <c r="EQ50" s="61">
        <v>92.997472159999717</v>
      </c>
      <c r="ER50" s="62">
        <v>2413.58014366</v>
      </c>
      <c r="ES50" s="62">
        <f t="shared" si="42"/>
        <v>3149.8178028699995</v>
      </c>
      <c r="ET50" s="40"/>
      <c r="EU50" s="71">
        <f t="shared" si="43"/>
        <v>4.2591852832808738E-2</v>
      </c>
      <c r="EV50" s="69">
        <f t="shared" si="44"/>
        <v>1.7474144552059238E-3</v>
      </c>
      <c r="EW50" s="69">
        <f t="shared" si="45"/>
        <v>2.7730492830541978E-2</v>
      </c>
      <c r="EX50" s="69">
        <f t="shared" si="46"/>
        <v>3.7606333894001691E-2</v>
      </c>
      <c r="EY50" s="69">
        <f t="shared" si="47"/>
        <v>9.1018120946163322E-2</v>
      </c>
      <c r="EZ50" s="69">
        <f t="shared" si="48"/>
        <v>3.5208308969157569E-3</v>
      </c>
      <c r="FA50" s="69">
        <f t="shared" si="49"/>
        <v>2.9524714755013386E-2</v>
      </c>
      <c r="FB50" s="69">
        <f t="shared" si="50"/>
        <v>0.76626023938934928</v>
      </c>
      <c r="FC50" s="74">
        <f t="shared" si="51"/>
        <v>1</v>
      </c>
      <c r="FD50" s="40"/>
      <c r="FE50" s="63">
        <v>2.7930000000000001</v>
      </c>
      <c r="FF50" s="64">
        <v>49.54</v>
      </c>
      <c r="FG50" s="75">
        <f t="shared" si="52"/>
        <v>52.332999999999998</v>
      </c>
      <c r="FI50" s="63">
        <f>CH50</f>
        <v>9.3520000000000003</v>
      </c>
      <c r="FJ50" s="64">
        <f>CI50</f>
        <v>4.5090000000000003</v>
      </c>
      <c r="FK50" s="75">
        <f t="shared" si="53"/>
        <v>13.861000000000001</v>
      </c>
      <c r="FM50" s="60">
        <f>FQ50*E50</f>
        <v>2413.58014366</v>
      </c>
      <c r="FN50" s="61">
        <f>E50*FR50</f>
        <v>736.23765920999995</v>
      </c>
      <c r="FO50" s="62">
        <f t="shared" si="54"/>
        <v>3149.8178028699999</v>
      </c>
      <c r="FQ50" s="71">
        <v>0.76626023938934917</v>
      </c>
      <c r="FR50" s="69">
        <v>0.23373976061065083</v>
      </c>
      <c r="FS50" s="70">
        <f t="shared" si="55"/>
        <v>1</v>
      </c>
      <c r="FT50" s="40"/>
      <c r="FU50" s="77">
        <f t="shared" si="56"/>
        <v>414.57600000000002</v>
      </c>
      <c r="FV50" s="61">
        <v>396.68599999999998</v>
      </c>
      <c r="FW50" s="62">
        <f>CZ50</f>
        <v>432.46600000000001</v>
      </c>
      <c r="FY50" s="77">
        <f t="shared" si="57"/>
        <v>3046.6194014349999</v>
      </c>
      <c r="FZ50" s="61">
        <v>2943.4209999999998</v>
      </c>
      <c r="GA50" s="62">
        <f>CG50</f>
        <v>3149.8178028699999</v>
      </c>
      <c r="GC50" s="77">
        <f t="shared" si="58"/>
        <v>927.57050000000004</v>
      </c>
      <c r="GD50" s="61">
        <v>898.72400000000005</v>
      </c>
      <c r="GE50" s="62">
        <f>F50</f>
        <v>956.41700000000003</v>
      </c>
      <c r="GG50" s="77">
        <f t="shared" si="59"/>
        <v>3974.1899014350001</v>
      </c>
      <c r="GH50" s="78">
        <f t="shared" si="60"/>
        <v>3842.145</v>
      </c>
      <c r="GI50" s="79">
        <f t="shared" si="61"/>
        <v>4106.2348028699998</v>
      </c>
      <c r="GK50" s="77">
        <f t="shared" si="62"/>
        <v>2571.3742480400001</v>
      </c>
      <c r="GL50" s="61">
        <v>2490.0010000000002</v>
      </c>
      <c r="GM50" s="62">
        <f>G50</f>
        <v>2652.74749608</v>
      </c>
      <c r="GN50" s="28"/>
      <c r="GO50" s="77">
        <f t="shared" si="63"/>
        <v>3556.4183985749996</v>
      </c>
      <c r="GP50" s="61">
        <v>3448.2939999999999</v>
      </c>
      <c r="GQ50" s="62">
        <f>C50</f>
        <v>3664.5427971499998</v>
      </c>
      <c r="GR50" s="28"/>
      <c r="GS50" s="84">
        <f>ED50/C50</f>
        <v>0.51692786678764246</v>
      </c>
      <c r="GT50" s="44"/>
    </row>
    <row r="51" spans="1:217" ht="13.5" customHeight="1" x14ac:dyDescent="0.2">
      <c r="A51" s="1"/>
      <c r="B51" s="85" t="s">
        <v>223</v>
      </c>
      <c r="C51" s="28">
        <f t="shared" ref="C51:I51" si="74">SUM(C5:C50)</f>
        <v>330150.62195095001</v>
      </c>
      <c r="D51" s="28">
        <f t="shared" si="74"/>
        <v>320200.196975475</v>
      </c>
      <c r="E51" s="28">
        <f t="shared" si="74"/>
        <v>266554.9960178</v>
      </c>
      <c r="F51" s="28">
        <f t="shared" si="74"/>
        <v>93897.309711180002</v>
      </c>
      <c r="G51" s="28">
        <f t="shared" si="74"/>
        <v>221290.59851504999</v>
      </c>
      <c r="H51" s="28">
        <f t="shared" si="74"/>
        <v>424047.93166212994</v>
      </c>
      <c r="I51" s="28">
        <f t="shared" si="74"/>
        <v>360452.30572897993</v>
      </c>
      <c r="J51" s="28"/>
      <c r="K51" s="31">
        <f>SUM(K5:K50)</f>
        <v>7574.5849814700014</v>
      </c>
      <c r="L51" s="31">
        <f>SUM(L5:L50)</f>
        <v>1534.9841106399999</v>
      </c>
      <c r="M51" s="31">
        <f>SUM(M5:M50)</f>
        <v>40.583176710000011</v>
      </c>
      <c r="N51" s="86">
        <f t="shared" si="2"/>
        <v>9150.1522688200021</v>
      </c>
      <c r="O51" s="31">
        <f>SUM(O5:O50)</f>
        <v>4172.0268901799991</v>
      </c>
      <c r="P51" s="86">
        <f t="shared" si="3"/>
        <v>4978.125378640003</v>
      </c>
      <c r="Q51" s="31">
        <f>SUM(Q5:Q50)</f>
        <v>366.35680189999994</v>
      </c>
      <c r="R51" s="86">
        <f t="shared" si="4"/>
        <v>4611.7685767400035</v>
      </c>
      <c r="S51" s="31">
        <f>SUM(S5:S50)</f>
        <v>511.94224312999995</v>
      </c>
      <c r="T51" s="31">
        <f>SUM(T5:T50)</f>
        <v>174.99242982000004</v>
      </c>
      <c r="U51" s="31">
        <f>SUM(U5:U50)</f>
        <v>-476.91200000000003</v>
      </c>
      <c r="V51" s="32">
        <f t="shared" si="5"/>
        <v>4821.7912496900035</v>
      </c>
      <c r="W51" s="31">
        <f>SUM(W5:W50)</f>
        <v>1052.43941556</v>
      </c>
      <c r="X51" s="32">
        <f t="shared" si="6"/>
        <v>3769.3518341300032</v>
      </c>
      <c r="Y51" s="31"/>
      <c r="Z51" s="35">
        <f t="shared" ref="Z51" si="75">K51/D51</f>
        <v>2.3655778644165418E-2</v>
      </c>
      <c r="AA51" s="35">
        <f t="shared" ref="AA51" si="76">L51/D51</f>
        <v>4.7938262535096709E-3</v>
      </c>
      <c r="AB51" s="6">
        <f t="shared" ref="AB51" si="77">O51/(N51+S51+T51)</f>
        <v>0.42411202776554086</v>
      </c>
      <c r="AC51" s="6">
        <f t="shared" ref="AC51" si="78">O51/(N51+S51)</f>
        <v>0.43179321885333133</v>
      </c>
      <c r="AD51" s="6">
        <f t="shared" ref="AD51" si="79">O51/N51</f>
        <v>0.45595163529644966</v>
      </c>
      <c r="AE51" s="35">
        <f t="shared" ref="AE51" si="80">O51/D51</f>
        <v>1.3029432616181513E-2</v>
      </c>
      <c r="AF51" s="35">
        <f t="shared" ref="AF51" si="81">X51/D51</f>
        <v>1.1771859823117811E-2</v>
      </c>
      <c r="AG51" s="35">
        <f>X51/EB51</f>
        <v>2.4235026547189554E-2</v>
      </c>
      <c r="AH51" s="35">
        <f>(P51+S51+T51)/EB51</f>
        <v>3.6423471934504376E-2</v>
      </c>
      <c r="AI51" s="35">
        <f>R51/EB51</f>
        <v>2.9651340284764145E-2</v>
      </c>
      <c r="AJ51" s="6">
        <f>X51/FU51</f>
        <v>9.0512352355198514E-2</v>
      </c>
      <c r="AK51" s="31"/>
      <c r="AL51" s="6">
        <f t="shared" ref="AL51" si="82">(GA51-FZ51)/FZ51</f>
        <v>5.8711151456696226E-2</v>
      </c>
      <c r="AM51" s="6">
        <f t="shared" ref="AM51" si="83">(GI51-GH51)/GH51</f>
        <v>5.9647917714263095E-2</v>
      </c>
      <c r="AN51" s="6">
        <f t="shared" ref="AN51" si="84">(GM51-GL51)/GL51</f>
        <v>4.2960272455278184E-2</v>
      </c>
      <c r="AO51" s="31"/>
      <c r="AP51" s="6">
        <f t="shared" ref="AP51" si="85">G51/E51</f>
        <v>0.83018739780166284</v>
      </c>
      <c r="AQ51" s="6">
        <f t="shared" ref="AQ51" si="86">CT51/(CT51+CS51+CV51+CY51)</f>
        <v>0.78045777071989597</v>
      </c>
      <c r="AR51" s="6">
        <f t="shared" ref="AR51" si="87">((CS51+CV51+CY51)-DC51)/CR51</f>
        <v>4.3136206199986607E-2</v>
      </c>
      <c r="AS51" s="6">
        <f t="shared" ref="AS51" si="88">(CS51+CV51+50%*F51)/C51</f>
        <v>0.31661615008055333</v>
      </c>
      <c r="AT51" s="6">
        <f t="shared" ref="AT51" si="89">DC51/DA51</f>
        <v>0.14541074069755641</v>
      </c>
      <c r="AU51" s="6"/>
      <c r="AV51" s="6"/>
      <c r="AW51" s="31"/>
      <c r="AX51" s="6">
        <f>FW51/C51</f>
        <v>0.13202312812918382</v>
      </c>
      <c r="AY51" s="6"/>
      <c r="AZ51" s="6">
        <f t="shared" ref="AZ51" si="90">(DX51)/ED51</f>
        <v>0.20741309381187198</v>
      </c>
      <c r="BA51" s="6">
        <f t="shared" ref="BA51" si="91">(DY51)/ED51</f>
        <v>0.21941499078818749</v>
      </c>
      <c r="BB51" s="36">
        <f t="shared" ref="BB51" si="92">(DZ51)/ED51</f>
        <v>0.23624146356335843</v>
      </c>
      <c r="BC51" s="31"/>
      <c r="BD51" s="6">
        <f t="shared" si="25"/>
        <v>0.2035004236625258</v>
      </c>
      <c r="BE51" s="6">
        <f t="shared" si="26"/>
        <v>0.21695694449889441</v>
      </c>
      <c r="BF51" s="6">
        <f t="shared" si="27"/>
        <v>0.23345719607119123</v>
      </c>
      <c r="BG51" s="6"/>
      <c r="BH51" s="35"/>
      <c r="BI51" s="35">
        <f>AVERAGE(BI5:BI50)</f>
        <v>2.4527777777777791E-2</v>
      </c>
      <c r="BJ51" s="35"/>
      <c r="BK51" s="35"/>
      <c r="BL51" s="35">
        <f>AVERAGE(BL5:BL50)</f>
        <v>1.285714285714286E-2</v>
      </c>
      <c r="BM51" s="35"/>
      <c r="BN51" s="6"/>
      <c r="BO51" s="6"/>
      <c r="BP51" s="6"/>
      <c r="BQ51" s="6"/>
      <c r="BR51" s="6"/>
      <c r="BS51" s="6"/>
      <c r="BT51" s="6"/>
      <c r="BU51" s="6"/>
      <c r="BV51" s="31"/>
      <c r="BW51" s="35">
        <f>Q51/FY51</f>
        <v>1.413609641333373E-3</v>
      </c>
      <c r="BX51" s="35">
        <f t="shared" ref="BX51" si="93">Q51/(P51+S51+T51)</f>
        <v>6.4669535461883615E-2</v>
      </c>
      <c r="BY51" s="35">
        <f>FG51/E51</f>
        <v>1.4964891982642203E-2</v>
      </c>
      <c r="BZ51" s="35">
        <f t="shared" ref="BZ51" si="94">FG51/(FW51+FK51)</f>
        <v>8.8865147381758797E-2</v>
      </c>
      <c r="CA51" s="6">
        <f t="shared" ref="CA51" si="95">FM51/FO51</f>
        <v>0.73248875246045542</v>
      </c>
      <c r="CB51" s="6">
        <f t="shared" ref="CB51" si="96">(CA51*E51+F51)/(E51+F51)</f>
        <v>0.80217504954390684</v>
      </c>
      <c r="CC51" s="31"/>
      <c r="CD51" s="31">
        <f t="shared" ref="CD51:DA51" si="97">SUM(CD5:CD50)</f>
        <v>3386.8710225599989</v>
      </c>
      <c r="CE51" s="31">
        <f t="shared" si="97"/>
        <v>9572.5086742900003</v>
      </c>
      <c r="CF51" s="32">
        <f t="shared" si="97"/>
        <v>12959.379696850003</v>
      </c>
      <c r="CG51" s="31">
        <f t="shared" si="97"/>
        <v>266554.9960178</v>
      </c>
      <c r="CH51" s="31">
        <f t="shared" si="97"/>
        <v>659.70961253999985</v>
      </c>
      <c r="CI51" s="31">
        <f t="shared" si="97"/>
        <v>640.63734323000006</v>
      </c>
      <c r="CJ51" s="32">
        <f t="shared" si="97"/>
        <v>265254.64906203002</v>
      </c>
      <c r="CK51" s="31">
        <f t="shared" si="97"/>
        <v>34862.828390349998</v>
      </c>
      <c r="CL51" s="31">
        <f t="shared" si="97"/>
        <v>13624.02967917</v>
      </c>
      <c r="CM51" s="32">
        <f t="shared" si="97"/>
        <v>48486.858069520007</v>
      </c>
      <c r="CN51" s="31">
        <f t="shared" si="97"/>
        <v>616.52285500000005</v>
      </c>
      <c r="CO51" s="31">
        <f t="shared" si="97"/>
        <v>53.360549119999995</v>
      </c>
      <c r="CP51" s="31">
        <f t="shared" si="97"/>
        <v>2020.99637527</v>
      </c>
      <c r="CQ51" s="31">
        <f t="shared" si="97"/>
        <v>758.8553431600036</v>
      </c>
      <c r="CR51" s="32">
        <f t="shared" si="97"/>
        <v>330150.62195095001</v>
      </c>
      <c r="CS51" s="31">
        <f t="shared" si="97"/>
        <v>2878.5240259500001</v>
      </c>
      <c r="CT51" s="31">
        <f t="shared" si="97"/>
        <v>221290.59851504999</v>
      </c>
      <c r="CU51" s="32">
        <f t="shared" si="97"/>
        <v>224169.12254099999</v>
      </c>
      <c r="CV51" s="31">
        <f t="shared" si="97"/>
        <v>54703.839987270017</v>
      </c>
      <c r="CW51" s="31">
        <f t="shared" si="97"/>
        <v>3023.6138191900077</v>
      </c>
      <c r="CX51" s="32">
        <f t="shared" si="97"/>
        <v>57727.453806459991</v>
      </c>
      <c r="CY51" s="31">
        <f t="shared" si="97"/>
        <v>4666.5277774399992</v>
      </c>
      <c r="CZ51" s="31">
        <f t="shared" si="97"/>
        <v>43587.517863760004</v>
      </c>
      <c r="DA51" s="31">
        <f t="shared" si="97"/>
        <v>330150.62198866007</v>
      </c>
      <c r="DB51" s="28"/>
      <c r="DC51" s="31">
        <f>SUM(DC5:DC50)</f>
        <v>48007.446485130014</v>
      </c>
      <c r="DD51" s="31"/>
      <c r="DE51" s="28">
        <f t="shared" ref="DE51:DK51" si="98">SUM(DE5:DE50)</f>
        <v>13044</v>
      </c>
      <c r="DF51" s="28">
        <f t="shared" si="98"/>
        <v>14490</v>
      </c>
      <c r="DG51" s="28">
        <f t="shared" si="98"/>
        <v>15800</v>
      </c>
      <c r="DH51" s="28">
        <f t="shared" si="98"/>
        <v>7685</v>
      </c>
      <c r="DI51" s="28">
        <f t="shared" si="98"/>
        <v>9200</v>
      </c>
      <c r="DJ51" s="28">
        <f t="shared" si="98"/>
        <v>1126.5</v>
      </c>
      <c r="DK51" s="28">
        <f t="shared" si="98"/>
        <v>61345.5</v>
      </c>
      <c r="DL51" s="39">
        <f t="shared" ref="DL51" si="99">DK51/C51</f>
        <v>0.18581064496408556</v>
      </c>
      <c r="DM51" s="28"/>
      <c r="DN51" s="40"/>
      <c r="DO51" s="28">
        <f>SUM(DO5:DO50)</f>
        <v>1885.1500000000003</v>
      </c>
      <c r="DP51" s="28">
        <f>SUM(DP5:DP50)</f>
        <v>184</v>
      </c>
      <c r="DQ51" s="87">
        <f>COUNTIF(DQ5:DQ50,"=eika")</f>
        <v>46</v>
      </c>
      <c r="DR51" s="87">
        <f>COUNTIF(DR5:DR50,"=ncr")</f>
        <v>5</v>
      </c>
      <c r="DS51" s="87"/>
      <c r="DT51" s="87">
        <f>COUNTIF(DT5:DT50,"=yes")</f>
        <v>38</v>
      </c>
      <c r="DU51" s="87">
        <f>COUNTIF(DU5:DU50,"=EC")+COUNTIF(DU5:DU50,"=EC (listed)")+COUNTIF(DU5:DU50,"=stocks")+COUNTIF(DU5:DU50,"=stocks listed")+COUNTIF(DU5:DU50,"=EC (1Q18)")+COUNTIF(DU5:DU50,"=EC (2Q18)")</f>
        <v>26</v>
      </c>
      <c r="DV51" s="42"/>
      <c r="DW51" s="42"/>
      <c r="DX51" s="28">
        <f>SUM(DX5:DX50)</f>
        <v>33380.989017722939</v>
      </c>
      <c r="DY51" s="28">
        <f>SUM(DY5:DY50)</f>
        <v>35312.570017722945</v>
      </c>
      <c r="DZ51" s="28">
        <f>SUM(DZ5:DZ50)</f>
        <v>38020.616518511626</v>
      </c>
      <c r="EA51" s="28"/>
      <c r="EB51" s="28">
        <f>SUM(EB5:EB50)</f>
        <v>155533.22488797194</v>
      </c>
      <c r="EC51" s="28">
        <f>SUM(EC5:EC50)</f>
        <v>150126.80800000005</v>
      </c>
      <c r="ED51" s="28">
        <f>SUM(ED5:ED50)</f>
        <v>160939.64177594398</v>
      </c>
      <c r="EE51" s="28"/>
      <c r="EF51" s="28">
        <f>SUM(EF5:EF50)</f>
        <v>40959.685369990286</v>
      </c>
      <c r="EG51" s="28">
        <f>SUM(EG5:EG50)</f>
        <v>43668.155699990268</v>
      </c>
      <c r="EH51" s="28">
        <f>SUM(EH5:EH50)</f>
        <v>46989.254991890273</v>
      </c>
      <c r="EI51" s="28">
        <f>SUM(EI5:EI50)</f>
        <v>201275.6761524764</v>
      </c>
      <c r="EJ51" s="28"/>
      <c r="EK51" s="28">
        <f t="shared" ref="EK51:ES51" si="100">SUM(EK5:EK50)</f>
        <v>11650.29126322</v>
      </c>
      <c r="EL51" s="28">
        <f t="shared" si="100"/>
        <v>1842.2453195699998</v>
      </c>
      <c r="EM51" s="28">
        <f t="shared" si="100"/>
        <v>15020.17514854</v>
      </c>
      <c r="EN51" s="28">
        <f t="shared" si="100"/>
        <v>3423.7934652800004</v>
      </c>
      <c r="EO51" s="28">
        <f t="shared" si="100"/>
        <v>31800.271277100008</v>
      </c>
      <c r="EP51" s="28">
        <f t="shared" si="100"/>
        <v>1340.6133305799999</v>
      </c>
      <c r="EQ51" s="28">
        <f t="shared" si="100"/>
        <v>6229.0697183300081</v>
      </c>
      <c r="ER51" s="28">
        <f t="shared" si="100"/>
        <v>195248.53649517999</v>
      </c>
      <c r="ES51" s="28">
        <f t="shared" si="100"/>
        <v>266554.9960178</v>
      </c>
      <c r="ET51" s="28"/>
      <c r="EU51" s="6">
        <f t="shared" ref="EU51:FB51" si="101">EK51/$ES51</f>
        <v>4.3706895152105935E-2</v>
      </c>
      <c r="EV51" s="6">
        <f t="shared" si="101"/>
        <v>6.9113141644022245E-3</v>
      </c>
      <c r="EW51" s="6">
        <f t="shared" si="101"/>
        <v>5.6349253898572524E-2</v>
      </c>
      <c r="EX51" s="6">
        <f t="shared" si="101"/>
        <v>1.2844604364689403E-2</v>
      </c>
      <c r="EY51" s="6">
        <f t="shared" si="101"/>
        <v>0.11930097635452479</v>
      </c>
      <c r="EZ51" s="6">
        <f t="shared" si="101"/>
        <v>5.0294061285967289E-3</v>
      </c>
      <c r="FA51" s="6">
        <f t="shared" si="101"/>
        <v>2.3368797476652974E-2</v>
      </c>
      <c r="FB51" s="6">
        <f t="shared" si="101"/>
        <v>0.73248875246045542</v>
      </c>
      <c r="FC51" s="39">
        <f t="shared" ref="FC51" si="102">EU51+EV51+EW51+EX51+EY51+EZ51+FA51+FB51</f>
        <v>1</v>
      </c>
      <c r="FD51" s="40"/>
      <c r="FE51" s="31">
        <f>SUM(FE5:FE50)</f>
        <v>1652.7166920399995</v>
      </c>
      <c r="FF51" s="31">
        <f>SUM(FF5:FF50)</f>
        <v>2336.2500307999994</v>
      </c>
      <c r="FG51" s="31">
        <f>SUM(FG5:FG50)</f>
        <v>3988.9667228399994</v>
      </c>
      <c r="FI51" s="31">
        <f>SUM(FI5:FI50)</f>
        <v>659.70961253999985</v>
      </c>
      <c r="FJ51" s="31">
        <f>SUM(FJ5:FJ50)</f>
        <v>640.63734323000006</v>
      </c>
      <c r="FK51" s="31">
        <f>SUM(FK5:FK50)</f>
        <v>1300.3469557699996</v>
      </c>
      <c r="FM51" s="28">
        <f>SUM(FM5:FM50)</f>
        <v>195248.53649517999</v>
      </c>
      <c r="FN51" s="28">
        <f>SUM(FN5:FN50)</f>
        <v>71306.459522620018</v>
      </c>
      <c r="FO51" s="28">
        <f>SUM(FO5:FO50)</f>
        <v>266554.9960178</v>
      </c>
      <c r="FQ51" s="6">
        <f>FM51/FO51</f>
        <v>0.73248875246045542</v>
      </c>
      <c r="FR51" s="6">
        <f>FN51/FO51</f>
        <v>0.26751124753954458</v>
      </c>
      <c r="FS51" s="36">
        <f t="shared" ref="FS51" si="103">FQ51+FR51</f>
        <v>1</v>
      </c>
      <c r="FT51" s="40"/>
      <c r="FU51" s="28">
        <f>SUM(FU5:FU50)</f>
        <v>41644.612431879999</v>
      </c>
      <c r="FV51" s="28">
        <f>SUM(FV5:FV50)</f>
        <v>39701.707000000002</v>
      </c>
      <c r="FW51" s="28">
        <f>SUM(FW5:FW50)</f>
        <v>43587.517863760004</v>
      </c>
      <c r="FY51" s="28">
        <f>SUM(FY5:FY50)</f>
        <v>259164.05150889998</v>
      </c>
      <c r="FZ51" s="28">
        <f>SUM(FZ5:FZ50)</f>
        <v>251773.10700000002</v>
      </c>
      <c r="GA51" s="28">
        <f>SUM(GA5:GA50)</f>
        <v>266554.9960178</v>
      </c>
      <c r="GC51" s="28">
        <f>SUM(GC5:GC50)</f>
        <v>91143.266855590016</v>
      </c>
      <c r="GD51" s="28">
        <f>SUM(GD5:GD50)</f>
        <v>88389.223999999987</v>
      </c>
      <c r="GE51" s="28">
        <f>SUM(GE5:GE50)</f>
        <v>93897.309711180002</v>
      </c>
      <c r="GG51" s="28">
        <f>SUM(GG5:GG50)</f>
        <v>350307.31836448988</v>
      </c>
      <c r="GH51" s="28">
        <f>SUM(GH5:GH50)</f>
        <v>340162.33100000001</v>
      </c>
      <c r="GI51" s="28">
        <f>SUM(GI5:GI50)</f>
        <v>360452.30572897993</v>
      </c>
      <c r="GK51" s="28">
        <f>SUM(GK5:GK50)</f>
        <v>216733.04025752496</v>
      </c>
      <c r="GL51" s="28">
        <f>SUM(GL5:GL50)</f>
        <v>212175.48200000002</v>
      </c>
      <c r="GM51" s="28">
        <f>SUM(GM5:GM50)</f>
        <v>221290.59851504999</v>
      </c>
      <c r="GN51" s="28"/>
      <c r="GO51" s="28">
        <f>SUM(GO5:GO50)</f>
        <v>320200.196975475</v>
      </c>
      <c r="GP51" s="28">
        <f>SUM(GP5:GP50)</f>
        <v>310249.77199999994</v>
      </c>
      <c r="GQ51" s="28">
        <f>SUM(GQ5:GQ50)</f>
        <v>330150.62195095001</v>
      </c>
      <c r="GR51" s="28"/>
      <c r="GS51" s="88">
        <f>ED51/C51</f>
        <v>0.48747338661641093</v>
      </c>
      <c r="GT51" s="1"/>
    </row>
    <row r="52" spans="1:217" ht="13.5" customHeight="1" x14ac:dyDescent="0.2">
      <c r="A52" s="1"/>
      <c r="B52" s="1"/>
      <c r="C52" s="89"/>
      <c r="D52" s="90"/>
      <c r="E52" s="89"/>
      <c r="F52" s="89"/>
      <c r="G52" s="89"/>
      <c r="H52" s="89"/>
      <c r="I52" s="89"/>
      <c r="J52" s="1"/>
      <c r="K52" s="91"/>
      <c r="L52" s="91"/>
      <c r="M52" s="91"/>
      <c r="N52" s="89"/>
      <c r="O52" s="91"/>
      <c r="P52" s="89"/>
      <c r="Q52" s="91"/>
      <c r="R52" s="89"/>
      <c r="S52" s="91"/>
      <c r="T52" s="91"/>
      <c r="U52" s="91"/>
      <c r="V52" s="91"/>
      <c r="W52" s="91"/>
      <c r="X52" s="91"/>
      <c r="Y52" s="1"/>
      <c r="Z52" s="11"/>
      <c r="AA52" s="11"/>
      <c r="AB52" s="88"/>
      <c r="AC52" s="88"/>
      <c r="AD52" s="88"/>
      <c r="AE52" s="11"/>
      <c r="AF52" s="11"/>
      <c r="AG52" s="92"/>
      <c r="AH52" s="92"/>
      <c r="AI52" s="11"/>
      <c r="AJ52" s="93"/>
      <c r="AL52" s="88"/>
      <c r="AM52" s="88"/>
      <c r="AN52" s="88"/>
      <c r="AP52" s="88"/>
      <c r="AQ52" s="88"/>
      <c r="AR52" s="88"/>
      <c r="AS52" s="88"/>
      <c r="AT52" s="11"/>
      <c r="AU52" s="88"/>
      <c r="AV52" s="88"/>
      <c r="AX52" s="11"/>
      <c r="AY52" s="35"/>
      <c r="AZ52" s="11"/>
      <c r="BA52" s="11"/>
      <c r="BB52" s="11"/>
      <c r="BD52" s="11"/>
      <c r="BE52" s="11"/>
      <c r="BF52" s="11"/>
      <c r="BG52" s="6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W52" s="11"/>
      <c r="BX52" s="11"/>
      <c r="BY52" s="11"/>
      <c r="BZ52" s="11"/>
      <c r="CA52" s="11"/>
      <c r="CB52" s="88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C52" s="91"/>
      <c r="DE52" s="6">
        <f>DE51/$DK$51</f>
        <v>0.21263173337897645</v>
      </c>
      <c r="DF52" s="6">
        <f t="shared" ref="DF52:DJ52" si="104">DF51/$DK$51</f>
        <v>0.23620314448492555</v>
      </c>
      <c r="DG52" s="6">
        <f t="shared" si="104"/>
        <v>0.25755760406223766</v>
      </c>
      <c r="DH52" s="6">
        <f t="shared" si="104"/>
        <v>0.12527406248217066</v>
      </c>
      <c r="DI52" s="6">
        <f t="shared" si="104"/>
        <v>0.14997025046661938</v>
      </c>
      <c r="DJ52" s="6">
        <f t="shared" si="104"/>
        <v>1.8363205125070298E-2</v>
      </c>
      <c r="DK52" s="28"/>
      <c r="DL52" s="1"/>
      <c r="DO52" s="1"/>
      <c r="DP52" s="1"/>
      <c r="DQ52" s="87">
        <f>COUNTIF(DQ5:DQ50,"=lba")</f>
        <v>0</v>
      </c>
      <c r="DR52" s="87">
        <f>COUNTIF(DR5:DR50,"=scope")</f>
        <v>2</v>
      </c>
      <c r="DS52" s="87"/>
      <c r="DT52" s="1"/>
      <c r="DU52" s="1"/>
      <c r="DV52" s="28"/>
      <c r="DW52" s="8"/>
      <c r="DX52" s="89"/>
      <c r="DY52" s="89"/>
      <c r="DZ52" s="89"/>
      <c r="EA52" s="89"/>
      <c r="EB52" s="89"/>
      <c r="EC52" s="89"/>
      <c r="ED52" s="89"/>
      <c r="EE52" s="89"/>
      <c r="EF52" s="89"/>
      <c r="EG52" s="89"/>
      <c r="EH52" s="89"/>
      <c r="EI52" s="89"/>
      <c r="EJ52" s="89"/>
      <c r="EK52" s="6"/>
      <c r="EL52" s="6"/>
      <c r="EM52" s="6"/>
      <c r="EN52" s="6"/>
      <c r="EO52" s="6"/>
      <c r="EP52" s="6"/>
      <c r="EQ52" s="6"/>
      <c r="ER52" s="6"/>
      <c r="ES52" s="28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91"/>
      <c r="FF52" s="91"/>
      <c r="FG52" s="91"/>
      <c r="FI52" s="91"/>
      <c r="FJ52" s="91"/>
      <c r="FK52" s="91"/>
      <c r="FM52" s="89"/>
      <c r="FN52" s="89"/>
      <c r="FO52" s="89"/>
      <c r="FQ52" s="88"/>
      <c r="FR52" s="88"/>
      <c r="FS52" s="94"/>
      <c r="FT52" s="1"/>
      <c r="FU52" s="89"/>
      <c r="FV52" s="89"/>
      <c r="FW52" s="89"/>
      <c r="FY52" s="89"/>
      <c r="FZ52" s="89"/>
      <c r="GA52" s="89"/>
      <c r="GC52" s="89"/>
      <c r="GD52" s="89"/>
      <c r="GE52" s="89"/>
      <c r="GG52" s="1"/>
      <c r="GK52" s="89"/>
      <c r="GL52" s="89"/>
      <c r="GM52" s="89"/>
      <c r="GN52" s="1"/>
      <c r="GO52" s="89"/>
      <c r="GP52" s="89"/>
      <c r="GQ52" s="89"/>
      <c r="GR52" s="1"/>
      <c r="GS52" s="88"/>
      <c r="GT52" s="1"/>
    </row>
    <row r="53" spans="1:217" ht="13.5" customHeight="1" x14ac:dyDescent="0.2">
      <c r="A53" s="1"/>
      <c r="B53" s="10" t="s">
        <v>224</v>
      </c>
      <c r="C53" s="89"/>
      <c r="D53" s="90"/>
      <c r="E53" s="89"/>
      <c r="F53" s="89"/>
      <c r="G53" s="89"/>
      <c r="H53" s="89"/>
      <c r="I53" s="89"/>
      <c r="J53" s="1"/>
      <c r="K53" s="91"/>
      <c r="L53" s="91"/>
      <c r="M53" s="91"/>
      <c r="N53" s="89"/>
      <c r="O53" s="91"/>
      <c r="P53" s="89"/>
      <c r="Q53" s="91"/>
      <c r="R53" s="89"/>
      <c r="S53" s="91"/>
      <c r="T53" s="91"/>
      <c r="U53" s="91"/>
      <c r="V53" s="91"/>
      <c r="W53" s="91"/>
      <c r="X53" s="91"/>
      <c r="Y53" s="1"/>
      <c r="Z53" s="11"/>
      <c r="AA53" s="11"/>
      <c r="AB53" s="88"/>
      <c r="AC53" s="88"/>
      <c r="AD53" s="88"/>
      <c r="AE53" s="92"/>
      <c r="AF53" s="92"/>
      <c r="AG53" s="92"/>
      <c r="AH53" s="92"/>
      <c r="AI53" s="92"/>
      <c r="AJ53" s="93"/>
      <c r="AL53" s="88"/>
      <c r="AM53" s="88"/>
      <c r="AN53" s="88"/>
      <c r="AP53" s="88"/>
      <c r="AQ53" s="88"/>
      <c r="AR53" s="88"/>
      <c r="AS53" s="88"/>
      <c r="AT53" s="88"/>
      <c r="AU53" s="88"/>
      <c r="AV53" s="88"/>
      <c r="AX53" s="11"/>
      <c r="AY53" s="35"/>
      <c r="AZ53" s="11"/>
      <c r="BA53" s="11"/>
      <c r="BB53" s="11"/>
      <c r="BD53" s="88"/>
      <c r="BE53" s="88"/>
      <c r="BF53" s="88"/>
      <c r="BG53" s="6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W53" s="11"/>
      <c r="BX53" s="11"/>
      <c r="BY53" s="11"/>
      <c r="BZ53" s="11"/>
      <c r="CA53" s="1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C53" s="91"/>
      <c r="DE53" s="6"/>
      <c r="DF53" s="6"/>
      <c r="DG53" s="6"/>
      <c r="DH53" s="6"/>
      <c r="DI53" s="6"/>
      <c r="DJ53" s="6"/>
      <c r="DK53" s="6"/>
      <c r="DL53" s="1"/>
      <c r="DO53" s="1"/>
      <c r="DP53" s="1"/>
      <c r="DQ53" s="95"/>
      <c r="DR53" s="95"/>
      <c r="DS53" s="95"/>
      <c r="DT53" s="1"/>
      <c r="DU53" s="1"/>
      <c r="DV53" s="28"/>
      <c r="DW53" s="8"/>
      <c r="DX53" s="89"/>
      <c r="DY53" s="89"/>
      <c r="DZ53" s="89"/>
      <c r="EA53" s="89"/>
      <c r="EB53" s="89"/>
      <c r="EC53" s="89"/>
      <c r="ED53" s="89"/>
      <c r="EE53" s="89"/>
      <c r="EF53" s="89"/>
      <c r="EG53" s="89"/>
      <c r="EH53" s="89"/>
      <c r="EI53" s="89"/>
      <c r="EJ53" s="89"/>
      <c r="EK53" s="28"/>
      <c r="EL53" s="28"/>
      <c r="EM53" s="28"/>
      <c r="EN53" s="28"/>
      <c r="EO53" s="28"/>
      <c r="EP53" s="28"/>
      <c r="EQ53" s="28"/>
      <c r="ER53" s="28"/>
      <c r="ES53" s="28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91"/>
      <c r="FF53" s="91"/>
      <c r="FG53" s="91"/>
      <c r="FI53" s="89"/>
      <c r="FJ53" s="89"/>
      <c r="FK53" s="89"/>
      <c r="FM53" s="89"/>
      <c r="FN53" s="89"/>
      <c r="FO53" s="89"/>
      <c r="FQ53" s="88"/>
      <c r="FR53" s="88"/>
      <c r="FS53" s="94"/>
      <c r="FT53" s="1"/>
      <c r="FU53" s="89"/>
      <c r="FV53" s="89"/>
      <c r="FW53" s="89"/>
      <c r="FY53" s="89"/>
      <c r="FZ53" s="89"/>
      <c r="GA53" s="89"/>
      <c r="GC53" s="89"/>
      <c r="GD53" s="89"/>
      <c r="GE53" s="89"/>
      <c r="GG53" s="1"/>
      <c r="GK53" s="89"/>
      <c r="GL53" s="89"/>
      <c r="GM53" s="89"/>
      <c r="GN53" s="1"/>
      <c r="GO53" s="89"/>
      <c r="GP53" s="89"/>
      <c r="GQ53" s="89"/>
      <c r="GR53" s="1"/>
      <c r="GS53" s="88"/>
      <c r="GT53" s="1"/>
    </row>
    <row r="54" spans="1:217" ht="13.5" customHeight="1" x14ac:dyDescent="0.2">
      <c r="A54" s="1"/>
      <c r="B54" s="99" t="s">
        <v>241</v>
      </c>
      <c r="C54" s="1"/>
      <c r="D54" s="1"/>
      <c r="E54" s="1"/>
      <c r="F54" s="9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E54" s="97"/>
      <c r="DF54" s="9"/>
      <c r="DG54" s="9"/>
      <c r="DH54" s="9"/>
      <c r="DI54" s="9"/>
      <c r="DJ54" s="9"/>
      <c r="DK54" s="9"/>
      <c r="DL54" s="1"/>
      <c r="DO54" s="1"/>
      <c r="DP54" s="1"/>
      <c r="DQ54" s="1"/>
      <c r="DR54" s="1"/>
      <c r="DS54" s="1"/>
      <c r="DT54" s="1"/>
      <c r="DU54" s="1"/>
      <c r="DV54" s="1"/>
      <c r="DW54" s="8"/>
      <c r="DX54" s="89"/>
      <c r="DY54" s="89"/>
      <c r="DZ54" s="89"/>
      <c r="EA54" s="1"/>
      <c r="EB54" s="89"/>
      <c r="EC54" s="89"/>
      <c r="ED54" s="89"/>
      <c r="EE54" s="89"/>
      <c r="EF54" s="90"/>
      <c r="EG54" s="90"/>
      <c r="EH54" s="90"/>
      <c r="EI54" s="90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I54" s="1"/>
      <c r="FJ54" s="1"/>
      <c r="FK54" s="1"/>
      <c r="FM54" s="89"/>
      <c r="FN54" s="89"/>
      <c r="FO54" s="89"/>
      <c r="FS54" s="98"/>
      <c r="FT54" s="1"/>
      <c r="FU54" s="1"/>
      <c r="FV54" s="1"/>
      <c r="FW54" s="1"/>
      <c r="FY54" s="89"/>
      <c r="FZ54" s="89"/>
      <c r="GA54" s="89"/>
      <c r="GC54" s="89"/>
      <c r="GD54" s="89"/>
      <c r="GE54" s="89"/>
      <c r="GG54" s="1"/>
      <c r="GK54" s="89"/>
      <c r="GL54" s="89"/>
      <c r="GM54" s="89"/>
      <c r="GN54" s="1"/>
      <c r="GO54" s="89"/>
      <c r="GP54" s="89"/>
      <c r="GQ54" s="89"/>
      <c r="GR54" s="1"/>
      <c r="GS54" s="88"/>
      <c r="GT54" s="1"/>
    </row>
    <row r="55" spans="1:217" ht="13.5" customHeight="1" x14ac:dyDescent="0.2">
      <c r="A55" s="1"/>
      <c r="B55" s="99" t="s">
        <v>242</v>
      </c>
      <c r="C55" s="1"/>
      <c r="D55" s="1"/>
      <c r="E55" s="1"/>
      <c r="F55" s="9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E55" s="97"/>
      <c r="DF55" s="9"/>
      <c r="DG55" s="9"/>
      <c r="DH55" s="9"/>
      <c r="DI55" s="9"/>
      <c r="DJ55" s="9"/>
      <c r="DK55" s="9"/>
      <c r="DL55" s="1"/>
      <c r="DO55" s="1"/>
      <c r="DP55" s="1"/>
      <c r="DQ55" s="1"/>
      <c r="DR55" s="1"/>
      <c r="DS55" s="1"/>
      <c r="DT55" s="1"/>
      <c r="DU55" s="1"/>
      <c r="DV55" s="1"/>
      <c r="DW55" s="8"/>
      <c r="DX55" s="89"/>
      <c r="DY55" s="89"/>
      <c r="DZ55" s="89"/>
      <c r="EA55" s="1"/>
      <c r="EB55" s="89"/>
      <c r="EC55" s="89"/>
      <c r="ED55" s="89"/>
      <c r="EE55" s="89"/>
      <c r="EF55" s="90"/>
      <c r="EG55" s="90"/>
      <c r="EH55" s="90"/>
      <c r="EI55" s="90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I55" s="1"/>
      <c r="FJ55" s="1"/>
      <c r="FK55" s="1"/>
      <c r="FM55" s="89"/>
      <c r="FN55" s="89"/>
      <c r="FO55" s="89"/>
      <c r="FS55" s="98"/>
      <c r="FT55" s="1"/>
      <c r="FU55" s="1"/>
      <c r="FV55" s="1"/>
      <c r="FW55" s="1"/>
      <c r="FY55" s="89"/>
      <c r="FZ55" s="89"/>
      <c r="GA55" s="89"/>
      <c r="GC55" s="89"/>
      <c r="GD55" s="89"/>
      <c r="GE55" s="89"/>
      <c r="GG55" s="1"/>
      <c r="GK55" s="89"/>
      <c r="GL55" s="89"/>
      <c r="GM55" s="89"/>
      <c r="GN55" s="1"/>
      <c r="GO55" s="89"/>
      <c r="GP55" s="89"/>
      <c r="GQ55" s="89"/>
      <c r="GR55" s="1"/>
      <c r="GS55" s="88"/>
      <c r="GT55" s="1"/>
    </row>
    <row r="56" spans="1:217" x14ac:dyDescent="0.2">
      <c r="A56" s="1"/>
      <c r="B56" s="99" t="s">
        <v>225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DE56" s="1"/>
      <c r="DF56" s="1"/>
      <c r="DG56" s="1"/>
      <c r="DH56" s="1"/>
      <c r="DI56" s="1"/>
      <c r="DJ56" s="100" t="s">
        <v>226</v>
      </c>
      <c r="DK56" s="1"/>
      <c r="DL56" s="1"/>
      <c r="DO56" s="1"/>
      <c r="DP56" s="1"/>
      <c r="DQ56" s="1"/>
      <c r="DR56" s="1"/>
      <c r="DS56" s="1"/>
      <c r="DT56" s="1"/>
      <c r="DU56" s="1"/>
      <c r="DV56" s="1"/>
      <c r="DW56" s="8"/>
      <c r="DX56" s="89"/>
      <c r="DY56" s="89"/>
      <c r="DZ56" s="89"/>
      <c r="EA56" s="1"/>
      <c r="EB56" s="89"/>
      <c r="EC56" s="89"/>
      <c r="ED56" s="89"/>
      <c r="EE56" s="89"/>
      <c r="EF56" s="90"/>
      <c r="EG56" s="1"/>
      <c r="EH56" s="1"/>
      <c r="EI56" s="90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I56" s="1"/>
      <c r="FJ56" s="1"/>
      <c r="FK56" s="1"/>
      <c r="FM56" s="89"/>
      <c r="FN56" s="89"/>
      <c r="FO56" s="89"/>
      <c r="FS56" s="98"/>
      <c r="FT56" s="1"/>
      <c r="FU56" s="1"/>
      <c r="FV56" s="1"/>
      <c r="FW56" s="1"/>
      <c r="FY56" s="89"/>
      <c r="FZ56" s="89"/>
      <c r="GA56" s="89"/>
      <c r="GC56" s="89"/>
      <c r="GD56" s="89"/>
      <c r="GE56" s="89"/>
      <c r="GG56" s="1"/>
      <c r="GK56" s="89"/>
      <c r="GL56" s="89"/>
      <c r="GM56" s="89"/>
      <c r="GN56" s="1"/>
      <c r="GO56" s="89"/>
      <c r="GP56" s="89"/>
      <c r="GQ56" s="89"/>
      <c r="GR56" s="1"/>
      <c r="GS56" s="88"/>
      <c r="GT56" s="1"/>
      <c r="HI56"/>
    </row>
    <row r="57" spans="1:217" ht="13.5" customHeight="1" x14ac:dyDescent="0.2">
      <c r="A57" s="1"/>
      <c r="B57" s="1"/>
      <c r="C57" s="89"/>
      <c r="D57" s="90"/>
      <c r="E57" s="89"/>
      <c r="F57" s="89"/>
      <c r="G57" s="89"/>
      <c r="H57" s="89"/>
      <c r="I57" s="89"/>
      <c r="J57" s="1"/>
      <c r="K57" s="91"/>
      <c r="L57" s="91"/>
      <c r="M57" s="91"/>
      <c r="N57" s="89"/>
      <c r="O57" s="91"/>
      <c r="P57" s="89"/>
      <c r="Q57" s="91"/>
      <c r="R57" s="89"/>
      <c r="S57" s="91"/>
      <c r="T57" s="91"/>
      <c r="U57" s="91"/>
      <c r="V57" s="91"/>
      <c r="W57" s="91"/>
      <c r="X57" s="91"/>
      <c r="Y57" s="1"/>
      <c r="Z57" s="11"/>
      <c r="AA57" s="11"/>
      <c r="AB57" s="88"/>
      <c r="AC57" s="88"/>
      <c r="AD57" s="88"/>
      <c r="AE57" s="92"/>
      <c r="AF57" s="92"/>
      <c r="AG57" s="92"/>
      <c r="AH57" s="92"/>
      <c r="AI57" s="92"/>
      <c r="AJ57" s="93"/>
      <c r="AL57" s="88"/>
      <c r="AM57" s="88"/>
      <c r="AN57" s="88"/>
      <c r="AP57" s="88"/>
      <c r="AQ57" s="88"/>
      <c r="AR57" s="88"/>
      <c r="AS57" s="88"/>
      <c r="AT57" s="88"/>
      <c r="AU57" s="88"/>
      <c r="AV57" s="88"/>
      <c r="AX57" s="11"/>
      <c r="AY57" s="35"/>
      <c r="AZ57" s="11"/>
      <c r="BA57" s="11"/>
      <c r="BB57" s="11"/>
      <c r="BD57" s="88"/>
      <c r="BE57" s="88"/>
      <c r="BF57" s="88"/>
      <c r="BG57" s="6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W57" s="11"/>
      <c r="BX57" s="11"/>
      <c r="BY57" s="11"/>
      <c r="BZ57" s="11"/>
      <c r="CA57" s="1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E57" s="6"/>
      <c r="DF57" s="6"/>
      <c r="DG57" s="6"/>
      <c r="DH57" s="6"/>
      <c r="DI57" s="6"/>
      <c r="DJ57" s="6"/>
      <c r="DK57" s="6"/>
      <c r="DL57" s="1"/>
      <c r="DO57" s="1"/>
      <c r="DP57" s="1"/>
      <c r="DQ57" s="1"/>
      <c r="DR57" s="1"/>
      <c r="DS57" s="1"/>
      <c r="DT57" s="1"/>
      <c r="DU57" s="1"/>
      <c r="DV57" s="28"/>
      <c r="DW57" s="8"/>
      <c r="DX57" s="89"/>
      <c r="DY57" s="89"/>
      <c r="DZ57" s="89"/>
      <c r="EA57" s="89"/>
      <c r="EB57" s="89"/>
      <c r="EC57" s="89"/>
      <c r="ED57" s="89"/>
      <c r="EE57" s="89"/>
      <c r="EF57" s="89"/>
      <c r="EG57" s="89"/>
      <c r="EH57" s="89"/>
      <c r="EI57" s="89"/>
      <c r="EJ57" s="89"/>
      <c r="EK57" s="28"/>
      <c r="EL57" s="28"/>
      <c r="EM57" s="28"/>
      <c r="EN57" s="28"/>
      <c r="EO57" s="28"/>
      <c r="EP57" s="28"/>
      <c r="EQ57" s="28"/>
      <c r="ER57" s="28"/>
      <c r="ES57" s="28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91"/>
      <c r="FF57" s="91"/>
      <c r="FG57" s="91"/>
      <c r="FI57" s="89"/>
      <c r="FJ57" s="89"/>
      <c r="FK57" s="89"/>
      <c r="FM57" s="89"/>
      <c r="FN57" s="89"/>
      <c r="FO57" s="89"/>
      <c r="FQ57" s="88"/>
      <c r="FR57" s="88"/>
      <c r="FS57" s="94"/>
      <c r="FT57" s="1"/>
      <c r="FU57" s="89"/>
      <c r="FV57" s="89"/>
      <c r="FW57" s="89"/>
      <c r="FY57" s="89"/>
      <c r="FZ57" s="89"/>
      <c r="GA57" s="89"/>
      <c r="GC57" s="89"/>
      <c r="GD57" s="89"/>
      <c r="GE57" s="89"/>
      <c r="GG57" s="1"/>
      <c r="GK57" s="89"/>
      <c r="GL57" s="89"/>
      <c r="GM57" s="89"/>
      <c r="GN57" s="1"/>
      <c r="GO57" s="89"/>
      <c r="GP57" s="89"/>
      <c r="GQ57" s="89"/>
      <c r="GR57" s="1"/>
      <c r="GS57" s="88"/>
      <c r="GT57" s="1"/>
    </row>
    <row r="58" spans="1:217" ht="13.5" customHeight="1" x14ac:dyDescent="0.2">
      <c r="A58" s="1"/>
      <c r="B58" s="101" t="s">
        <v>227</v>
      </c>
      <c r="C58" s="40"/>
      <c r="D58" s="90"/>
      <c r="E58" s="40"/>
      <c r="F58" s="90"/>
      <c r="G58" s="40"/>
      <c r="H58" s="90"/>
      <c r="I58" s="90"/>
      <c r="J58" s="1"/>
      <c r="K58" s="102"/>
      <c r="L58" s="102"/>
      <c r="M58" s="102"/>
      <c r="N58" s="89"/>
      <c r="O58" s="90"/>
      <c r="P58" s="1"/>
      <c r="Q58" s="90"/>
      <c r="R58" s="1"/>
      <c r="S58" s="90"/>
      <c r="T58" s="90"/>
      <c r="U58" s="90"/>
      <c r="V58" s="90"/>
      <c r="W58" s="90"/>
      <c r="X58" s="90"/>
      <c r="Y58" s="1"/>
      <c r="Z58" s="90"/>
      <c r="AA58" s="90"/>
      <c r="AB58" s="90"/>
      <c r="AC58" s="90"/>
      <c r="AD58" s="90"/>
      <c r="AE58" s="90"/>
      <c r="AF58" s="90"/>
      <c r="AG58" s="90"/>
      <c r="AH58" s="1"/>
      <c r="AI58" s="1"/>
      <c r="AJ58" s="90"/>
      <c r="AL58" s="90"/>
      <c r="AM58" s="90"/>
      <c r="AN58" s="90"/>
      <c r="AP58" s="90"/>
      <c r="AQ58" s="90"/>
      <c r="AR58" s="90"/>
      <c r="AS58" s="90"/>
      <c r="AT58" s="90"/>
      <c r="AX58" s="90"/>
      <c r="AZ58" s="90"/>
      <c r="BA58" s="90"/>
      <c r="BB58" s="90"/>
      <c r="BW58" s="90"/>
      <c r="BY58" s="90"/>
      <c r="BZ58" s="90"/>
      <c r="CA58" s="90"/>
      <c r="CD58" s="90"/>
      <c r="CE58" s="90"/>
      <c r="CF58" s="90"/>
      <c r="CG58" s="90"/>
      <c r="CH58" s="90"/>
      <c r="CI58" s="90"/>
      <c r="CJ58" s="90"/>
      <c r="CK58" s="90"/>
      <c r="CL58" s="90"/>
      <c r="CM58" s="90"/>
      <c r="CN58" s="90"/>
      <c r="CO58" s="90"/>
      <c r="CP58" s="90"/>
      <c r="CQ58" s="90"/>
      <c r="CR58" s="90"/>
      <c r="CS58" s="90"/>
      <c r="CT58" s="90"/>
      <c r="CU58" s="90"/>
      <c r="CV58" s="90"/>
      <c r="CW58" s="90"/>
      <c r="CX58" s="90"/>
      <c r="CY58" s="90"/>
      <c r="CZ58" s="90"/>
      <c r="DA58" s="90"/>
      <c r="DE58" s="1"/>
      <c r="DF58" s="1"/>
      <c r="DG58" s="1"/>
      <c r="DH58" s="1"/>
      <c r="DI58" s="1"/>
      <c r="DJ58" s="1"/>
      <c r="DK58" s="4"/>
      <c r="DL58" s="1"/>
      <c r="DO58" s="1"/>
      <c r="DP58" s="1"/>
      <c r="DQ58" s="1"/>
      <c r="DR58" s="1"/>
      <c r="DS58" s="1"/>
      <c r="DT58" s="1"/>
      <c r="DU58" s="1"/>
      <c r="DV58" s="1"/>
      <c r="DW58" s="8"/>
      <c r="DX58" s="90"/>
      <c r="DY58" s="90"/>
      <c r="DZ58" s="90"/>
      <c r="EA58" s="1"/>
      <c r="EB58" s="1"/>
      <c r="EC58" s="90"/>
      <c r="ED58" s="90"/>
      <c r="EE58" s="90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90"/>
      <c r="FF58" s="90"/>
      <c r="FG58" s="90"/>
      <c r="FI58" s="90"/>
      <c r="FJ58" s="90"/>
      <c r="FK58" s="1"/>
      <c r="FM58" s="90"/>
      <c r="FN58" s="90"/>
      <c r="FO58" s="90"/>
      <c r="FS58" s="98"/>
      <c r="FT58" s="1"/>
      <c r="FU58" s="1"/>
      <c r="FV58" s="90"/>
      <c r="FW58" s="90"/>
      <c r="FY58" s="1"/>
      <c r="FZ58" s="90"/>
      <c r="GA58" s="90"/>
      <c r="GC58" s="1"/>
      <c r="GD58" s="90"/>
      <c r="GE58" s="90"/>
      <c r="GG58" s="1"/>
      <c r="GK58" s="1"/>
      <c r="GL58" s="90"/>
      <c r="GM58" s="90"/>
      <c r="GN58" s="1"/>
      <c r="GO58" s="1"/>
      <c r="GP58" s="90"/>
      <c r="GQ58" s="90"/>
      <c r="GR58" s="1"/>
      <c r="GS58" s="90"/>
      <c r="GT58" s="1"/>
    </row>
    <row r="59" spans="1:217" x14ac:dyDescent="0.2">
      <c r="A59" s="1"/>
      <c r="B59" s="103" t="s">
        <v>228</v>
      </c>
      <c r="C59" s="27">
        <v>4815.1030000000001</v>
      </c>
      <c r="D59" s="28">
        <v>4760.7955000000002</v>
      </c>
      <c r="E59" s="28">
        <v>4079.2539999999999</v>
      </c>
      <c r="F59" s="28">
        <v>1801.6079999999999</v>
      </c>
      <c r="G59" s="28">
        <v>3512.3530000000001</v>
      </c>
      <c r="H59" s="28">
        <f>C59+F59</f>
        <v>6616.7110000000002</v>
      </c>
      <c r="I59" s="29">
        <f>E59+F59</f>
        <v>5880.8620000000001</v>
      </c>
      <c r="J59" s="28"/>
      <c r="K59" s="30">
        <v>114.104</v>
      </c>
      <c r="L59" s="31">
        <v>20.931000000000001</v>
      </c>
      <c r="M59" s="31">
        <v>0.91900000000000004</v>
      </c>
      <c r="N59" s="32">
        <f>K59+L59+M59</f>
        <v>135.95400000000001</v>
      </c>
      <c r="O59" s="31">
        <v>72.444000000000003</v>
      </c>
      <c r="P59" s="32">
        <f>N59-O59</f>
        <v>63.510000000000005</v>
      </c>
      <c r="Q59" s="31">
        <v>6.5650000000000004</v>
      </c>
      <c r="R59" s="32">
        <f>P59-Q59</f>
        <v>56.945000000000007</v>
      </c>
      <c r="S59" s="31">
        <v>6.3920000000000003</v>
      </c>
      <c r="T59" s="31">
        <v>2.4130000000000003</v>
      </c>
      <c r="U59" s="31">
        <v>-14.2</v>
      </c>
      <c r="V59" s="32">
        <f>R59+S59+T59+U59</f>
        <v>51.550000000000011</v>
      </c>
      <c r="W59" s="31">
        <v>10.561</v>
      </c>
      <c r="X59" s="33">
        <f>V59-W59</f>
        <v>40.989000000000011</v>
      </c>
      <c r="Y59" s="31"/>
      <c r="Z59" s="34">
        <f>K59/D59*2</f>
        <v>4.7934846182744038E-2</v>
      </c>
      <c r="AA59" s="35">
        <f>L59/D59*2</f>
        <v>8.7930683012954446E-3</v>
      </c>
      <c r="AB59" s="6">
        <f>O59/(N59+S59+T59)</f>
        <v>0.500445568151203</v>
      </c>
      <c r="AC59" s="6">
        <f>O59/(N59+S59)</f>
        <v>0.50892894777513942</v>
      </c>
      <c r="AD59" s="6">
        <f>O59/N59</f>
        <v>0.5328567015314003</v>
      </c>
      <c r="AE59" s="35">
        <f>O59/D59*2</f>
        <v>3.0433569347811724E-2</v>
      </c>
      <c r="AF59" s="35">
        <f>X59/D59*2</f>
        <v>1.7219391171076352E-2</v>
      </c>
      <c r="AG59" s="35">
        <f>X59/EB59*2</f>
        <v>3.7047431178356696E-2</v>
      </c>
      <c r="AH59" s="35">
        <f>(P59+S59+T59)/EB59*2</f>
        <v>6.5361072133081163E-2</v>
      </c>
      <c r="AI59" s="35">
        <f>R59/EB59*2</f>
        <v>5.1469076299776081E-2</v>
      </c>
      <c r="AJ59" s="36">
        <f>X59/FU59*2</f>
        <v>0.13246678958143809</v>
      </c>
      <c r="AK59" s="37"/>
      <c r="AL59" s="38">
        <f>(GA59-FZ59)/FZ59</f>
        <v>7.9740158539077274E-2</v>
      </c>
      <c r="AM59" s="6">
        <f>(GI59-GH59)/GH59</f>
        <v>4.5474496739148711E-2</v>
      </c>
      <c r="AN59" s="36">
        <f>(GM59-GL59)/GL59</f>
        <v>1.6002455285343008E-2</v>
      </c>
      <c r="AO59" s="31"/>
      <c r="AP59" s="38">
        <f>G59/E59</f>
        <v>0.86102826644283492</v>
      </c>
      <c r="AQ59" s="6">
        <f>CT59/(CT59+CS59+CV59+CY59)</f>
        <v>0.84534873869892913</v>
      </c>
      <c r="AR59" s="6">
        <f>((CS59+CV59+CY59)-DC59)/CR59</f>
        <v>2.7359747029295122E-2</v>
      </c>
      <c r="AS59" s="6">
        <f>(CS59+CV59+50%*F59)/C59</f>
        <v>0.30596790972072657</v>
      </c>
      <c r="AT59" s="6">
        <f>DC59/DA59</f>
        <v>0.10608765793795062</v>
      </c>
      <c r="AU59" s="46">
        <v>1.96</v>
      </c>
      <c r="AV59" s="47">
        <v>1.43</v>
      </c>
      <c r="AW59" s="31"/>
      <c r="AX59" s="38">
        <f>FW59/C59</f>
        <v>0.13677339820145071</v>
      </c>
      <c r="AY59" s="6">
        <v>0.1023</v>
      </c>
      <c r="AZ59" s="6">
        <f>(DX59)/ED59</f>
        <v>0.20214538995237172</v>
      </c>
      <c r="BA59" s="6">
        <f>(DY59)/ED59</f>
        <v>0.21933347151552432</v>
      </c>
      <c r="BB59" s="36">
        <f>(DZ59)/ED59</f>
        <v>0.23141371525107929</v>
      </c>
      <c r="BC59" s="6"/>
      <c r="BD59" s="38">
        <f>EF59/EI59</f>
        <v>0.19273451789913773</v>
      </c>
      <c r="BE59" s="6">
        <f>EG59/EI59</f>
        <v>0.2098105565717272</v>
      </c>
      <c r="BF59" s="36">
        <f>EH59/EI59</f>
        <v>0.22501143193101647</v>
      </c>
      <c r="BG59" s="6"/>
      <c r="BH59" s="38"/>
      <c r="BI59" s="36">
        <v>2.1999999999999999E-2</v>
      </c>
      <c r="BJ59" s="105">
        <f>BI59*56.25%</f>
        <v>1.2374999999999999E-2</v>
      </c>
      <c r="BK59" s="57">
        <f>BI59*75%</f>
        <v>1.6500000000000001E-2</v>
      </c>
      <c r="BL59" s="39"/>
      <c r="BM59" s="6"/>
      <c r="BN59" s="38"/>
      <c r="BO59" s="36">
        <f>BD59-(4.5%+2.5%+4.5%+2.5%+BJ59)</f>
        <v>4.035951789913772E-2</v>
      </c>
      <c r="BP59" s="6"/>
      <c r="BQ59" s="38"/>
      <c r="BR59" s="36">
        <f>BE59-(6%+2.5%+4.5%+2.5%+BK59)</f>
        <v>3.8310556571727217E-2</v>
      </c>
      <c r="BS59" s="6"/>
      <c r="BT59" s="38"/>
      <c r="BU59" s="36">
        <f>BF59-(8%+2.5%+3.5%+2.5%+BI59)</f>
        <v>3.8011431931016471E-2</v>
      </c>
      <c r="BV59" s="31"/>
      <c r="BW59" s="34">
        <f>Q59/FY59*2</f>
        <v>3.3421362435966783E-3</v>
      </c>
      <c r="BX59" s="6">
        <f>Q59/(P59+S59+T59)</f>
        <v>9.0783378275599819E-2</v>
      </c>
      <c r="BY59" s="35">
        <f>FG59/E59</f>
        <v>2.2209453002926517E-2</v>
      </c>
      <c r="BZ59" s="6">
        <f>FG59/(FW59+FK59)</f>
        <v>0.13253459726732791</v>
      </c>
      <c r="CA59" s="6">
        <f>FM59/FO59</f>
        <v>0.78634255184894097</v>
      </c>
      <c r="CB59" s="36">
        <f>(CA59*E59+F59)/(E59+F59)</f>
        <v>0.85179672639827286</v>
      </c>
      <c r="CC59" s="31"/>
      <c r="CD59" s="30">
        <v>37.360999999999997</v>
      </c>
      <c r="CE59" s="31">
        <v>43.685000000000002</v>
      </c>
      <c r="CF59" s="32">
        <f>CD59+CE59</f>
        <v>81.045999999999992</v>
      </c>
      <c r="CG59" s="28">
        <v>4079.2539999999999</v>
      </c>
      <c r="CH59" s="31">
        <v>3.681</v>
      </c>
      <c r="CI59" s="31">
        <v>21.320999999999998</v>
      </c>
      <c r="CJ59" s="32">
        <f>CG59-CH59-CI59</f>
        <v>4054.252</v>
      </c>
      <c r="CK59" s="31">
        <v>429.49799999999999</v>
      </c>
      <c r="CL59" s="31">
        <v>220.04</v>
      </c>
      <c r="CM59" s="32">
        <f>CK59+CL59</f>
        <v>649.53800000000001</v>
      </c>
      <c r="CN59" s="31">
        <v>0</v>
      </c>
      <c r="CO59" s="31">
        <v>0</v>
      </c>
      <c r="CP59" s="31">
        <v>27.036000000000001</v>
      </c>
      <c r="CQ59" s="31">
        <v>3.230999999999824</v>
      </c>
      <c r="CR59" s="32">
        <f>CF59+CJ59+CM59+CN59+CO59+CP59+CQ59</f>
        <v>4815.1029999999992</v>
      </c>
      <c r="CS59" s="31">
        <v>0</v>
      </c>
      <c r="CT59" s="28">
        <v>3512.3530000000001</v>
      </c>
      <c r="CU59" s="32">
        <f>CS59+CT59</f>
        <v>3512.3530000000001</v>
      </c>
      <c r="CV59" s="31">
        <v>572.46299999999997</v>
      </c>
      <c r="CW59" s="31">
        <v>1.6090000000000373</v>
      </c>
      <c r="CX59" s="32">
        <f>CV59+CW59</f>
        <v>574.072</v>
      </c>
      <c r="CY59" s="31">
        <v>70.099999999999994</v>
      </c>
      <c r="CZ59" s="31">
        <v>658.57799999999997</v>
      </c>
      <c r="DA59" s="48">
        <f>CU59+CX59+CY59+CZ59</f>
        <v>4815.103000000001</v>
      </c>
      <c r="DB59" s="31"/>
      <c r="DC59" s="49">
        <v>510.82299999999998</v>
      </c>
      <c r="DD59" s="31"/>
      <c r="DE59" s="27">
        <v>120</v>
      </c>
      <c r="DF59" s="28">
        <v>200</v>
      </c>
      <c r="DG59" s="28">
        <v>280</v>
      </c>
      <c r="DH59" s="28">
        <v>0</v>
      </c>
      <c r="DI59" s="28">
        <v>40</v>
      </c>
      <c r="DJ59" s="28">
        <v>0</v>
      </c>
      <c r="DK59" s="29">
        <f>DE59+DF59+DG59+DH59+DI59+DJ59</f>
        <v>640</v>
      </c>
      <c r="DL59" s="39">
        <f>DK59/C59</f>
        <v>0.13291512144184661</v>
      </c>
      <c r="DM59" s="31"/>
      <c r="DN59" s="43" t="s">
        <v>238</v>
      </c>
      <c r="DO59" s="40">
        <v>33.5</v>
      </c>
      <c r="DP59" s="50">
        <v>2</v>
      </c>
      <c r="DQ59" s="52" t="s">
        <v>172</v>
      </c>
      <c r="DR59" s="41"/>
      <c r="DS59" s="41"/>
      <c r="DT59" s="52" t="s">
        <v>166</v>
      </c>
      <c r="DU59" s="41" t="s">
        <v>170</v>
      </c>
      <c r="DV59" s="39">
        <v>8.109752532413432E-2</v>
      </c>
      <c r="DW59" s="42"/>
      <c r="DX59" s="27">
        <v>453.49599999999998</v>
      </c>
      <c r="DY59" s="28">
        <v>492.05599999999998</v>
      </c>
      <c r="DZ59" s="29">
        <v>519.15700000000004</v>
      </c>
      <c r="EA59" s="28"/>
      <c r="EB59" s="43">
        <f>EC59/2+ED59/2</f>
        <v>2212.7849999999999</v>
      </c>
      <c r="EC59" s="28">
        <v>2182.1550000000002</v>
      </c>
      <c r="ED59" s="29">
        <v>2243.415</v>
      </c>
      <c r="EE59" s="28"/>
      <c r="EF59" s="27">
        <v>590.07600000000002</v>
      </c>
      <c r="EG59" s="28">
        <v>642.35599999999999</v>
      </c>
      <c r="EH59" s="29">
        <v>688.89499999999998</v>
      </c>
      <c r="EI59" s="53">
        <v>3061.6</v>
      </c>
      <c r="EJ59" s="28"/>
      <c r="EK59" s="28">
        <v>196.256</v>
      </c>
      <c r="EL59" s="28">
        <v>2.6560000000000001</v>
      </c>
      <c r="EM59" s="28">
        <v>100.07899999999999</v>
      </c>
      <c r="EN59" s="28">
        <v>8.4179999999999993</v>
      </c>
      <c r="EO59" s="28">
        <v>454.16500000000002</v>
      </c>
      <c r="EP59" s="28">
        <v>12.007999999999999</v>
      </c>
      <c r="EQ59" s="28">
        <v>97.981000000000137</v>
      </c>
      <c r="ER59" s="28">
        <v>3207.6909999999998</v>
      </c>
      <c r="ES59" s="29">
        <f>EK59+EL59+EM59+EN59+EO59+EP59+EQ59+ER59</f>
        <v>4079.2539999999999</v>
      </c>
      <c r="ET59" s="40"/>
      <c r="EU59" s="38">
        <f t="shared" ref="EU59:FB60" si="105">EK59/$ES59</f>
        <v>4.8110757506151861E-2</v>
      </c>
      <c r="EV59" s="6">
        <f t="shared" si="105"/>
        <v>6.5109944122136059E-4</v>
      </c>
      <c r="EW59" s="6">
        <f t="shared" si="105"/>
        <v>2.453365247665382E-2</v>
      </c>
      <c r="EX59" s="6">
        <f t="shared" si="105"/>
        <v>2.0636126115216162E-3</v>
      </c>
      <c r="EY59" s="6">
        <f t="shared" si="105"/>
        <v>0.1113353078773717</v>
      </c>
      <c r="EZ59" s="6">
        <f t="shared" si="105"/>
        <v>2.9436754857628377E-3</v>
      </c>
      <c r="FA59" s="6">
        <f t="shared" si="105"/>
        <v>2.4019342752375838E-2</v>
      </c>
      <c r="FB59" s="6">
        <f t="shared" si="105"/>
        <v>0.78634255184894097</v>
      </c>
      <c r="FC59" s="39">
        <f>EU59+EV59+EW59+EX59+EY59+EZ59+FA59+FB59</f>
        <v>1</v>
      </c>
      <c r="FD59" s="40"/>
      <c r="FE59" s="30">
        <v>14.861000000000001</v>
      </c>
      <c r="FF59" s="31">
        <v>75.736999999999995</v>
      </c>
      <c r="FG59" s="48">
        <f>FE59+FF59</f>
        <v>90.597999999999999</v>
      </c>
      <c r="FI59" s="30">
        <f>CH59</f>
        <v>3.681</v>
      </c>
      <c r="FJ59" s="31">
        <f>CI59</f>
        <v>21.320999999999998</v>
      </c>
      <c r="FK59" s="48">
        <f>FI59+FJ59</f>
        <v>25.001999999999999</v>
      </c>
      <c r="FM59" s="27">
        <f>FQ59*E59</f>
        <v>3207.6909999999998</v>
      </c>
      <c r="FN59" s="28">
        <f>E59*FR59</f>
        <v>871.5630000000001</v>
      </c>
      <c r="FO59" s="29">
        <f>FM59+FN59</f>
        <v>4079.2539999999999</v>
      </c>
      <c r="FQ59" s="38">
        <v>0.78634255184894097</v>
      </c>
      <c r="FR59" s="6">
        <v>0.21365744815105903</v>
      </c>
      <c r="FS59" s="36">
        <f>FQ59+FR59</f>
        <v>1</v>
      </c>
      <c r="FT59" s="40"/>
      <c r="FU59" s="43">
        <f>FV59/2+FW59/2</f>
        <v>618.85699999999997</v>
      </c>
      <c r="FV59" s="28">
        <v>579.13599999999997</v>
      </c>
      <c r="FW59" s="29">
        <f>CZ59</f>
        <v>658.57799999999997</v>
      </c>
      <c r="FY59" s="43">
        <f>FZ59/2+GA59/2</f>
        <v>3928.625</v>
      </c>
      <c r="FZ59" s="28">
        <v>3777.9960000000001</v>
      </c>
      <c r="GA59" s="29">
        <f>CG59</f>
        <v>4079.2539999999999</v>
      </c>
      <c r="GC59" s="43">
        <f>GD59/2+GE59/2</f>
        <v>1824.3384999999998</v>
      </c>
      <c r="GD59" s="28">
        <v>1847.069</v>
      </c>
      <c r="GE59" s="29">
        <f>F59</f>
        <v>1801.6079999999999</v>
      </c>
      <c r="GG59" s="43">
        <f>GH59/2+GI59/2</f>
        <v>5752.9634999999998</v>
      </c>
      <c r="GH59" s="40">
        <f>FZ59+GD59</f>
        <v>5625.0650000000005</v>
      </c>
      <c r="GI59" s="50">
        <f>GA59+GE59</f>
        <v>5880.8620000000001</v>
      </c>
      <c r="GK59" s="43">
        <f>GL59/2+GM59/2</f>
        <v>3484.6925000000001</v>
      </c>
      <c r="GL59" s="28">
        <v>3457.0320000000002</v>
      </c>
      <c r="GM59" s="29">
        <f>G59</f>
        <v>3512.3530000000001</v>
      </c>
      <c r="GN59" s="28"/>
      <c r="GO59" s="43">
        <f>GP59/2+GQ59/2</f>
        <v>4760.7955000000002</v>
      </c>
      <c r="GP59" s="28">
        <v>4706.4880000000003</v>
      </c>
      <c r="GQ59" s="29">
        <f>C59</f>
        <v>4815.1030000000001</v>
      </c>
      <c r="GR59" s="28"/>
      <c r="GS59" s="54">
        <f>ED59/C59</f>
        <v>0.4659121518272818</v>
      </c>
      <c r="GT59" s="44"/>
    </row>
    <row r="60" spans="1:217" x14ac:dyDescent="0.2">
      <c r="A60" s="1"/>
      <c r="B60" s="45" t="s">
        <v>229</v>
      </c>
      <c r="C60" s="27">
        <v>7864.5879999999997</v>
      </c>
      <c r="D60" s="28">
        <v>7374.2284999999993</v>
      </c>
      <c r="E60" s="28">
        <v>6261.7349999999997</v>
      </c>
      <c r="F60" s="28">
        <v>2380.0140000000001</v>
      </c>
      <c r="G60" s="28">
        <v>4833.0690000000004</v>
      </c>
      <c r="H60" s="28">
        <f>C60+F60</f>
        <v>10244.601999999999</v>
      </c>
      <c r="I60" s="29">
        <f>E60+F60</f>
        <v>8641.7489999999998</v>
      </c>
      <c r="J60" s="28"/>
      <c r="K60" s="30">
        <v>159.02395625000008</v>
      </c>
      <c r="L60" s="31">
        <v>25.264100559999999</v>
      </c>
      <c r="M60" s="31">
        <v>1.2279794100000001</v>
      </c>
      <c r="N60" s="32">
        <f>K60+L60+M60</f>
        <v>185.51603622000007</v>
      </c>
      <c r="O60" s="31">
        <v>103.18919401999999</v>
      </c>
      <c r="P60" s="32">
        <f>N60-O60</f>
        <v>82.326842200000087</v>
      </c>
      <c r="Q60" s="31">
        <v>3.8073403100000003</v>
      </c>
      <c r="R60" s="32">
        <f>P60-Q60</f>
        <v>78.519501890000086</v>
      </c>
      <c r="S60" s="31">
        <v>14.100241520000001</v>
      </c>
      <c r="T60" s="31">
        <v>2.4778896999999995</v>
      </c>
      <c r="U60" s="31">
        <v>-18.7</v>
      </c>
      <c r="V60" s="32">
        <f>R60+S60+T60+U60</f>
        <v>76.397633110000086</v>
      </c>
      <c r="W60" s="31">
        <v>16.905845000000003</v>
      </c>
      <c r="X60" s="33">
        <f>V60-W60</f>
        <v>59.491788110000087</v>
      </c>
      <c r="Y60" s="31"/>
      <c r="Z60" s="34">
        <f>K60/D60*2</f>
        <v>4.3129652478221987E-2</v>
      </c>
      <c r="AA60" s="35">
        <f>L60/D60*2</f>
        <v>6.8519982964997629E-3</v>
      </c>
      <c r="AB60" s="6">
        <f>O60/(N60+S60+T60)</f>
        <v>0.51059956517862359</v>
      </c>
      <c r="AC60" s="6">
        <f>O60/(N60+S60)</f>
        <v>0.51693777275219899</v>
      </c>
      <c r="AD60" s="6">
        <f>O60/N60</f>
        <v>0.55622789340771495</v>
      </c>
      <c r="AE60" s="35">
        <f>O60/D60*2</f>
        <v>2.7986437908724959E-2</v>
      </c>
      <c r="AF60" s="35">
        <f>X60/D60*2</f>
        <v>1.6135054157868881E-2</v>
      </c>
      <c r="AG60" s="35">
        <f>X60/EB60*2</f>
        <v>3.51120576144364E-2</v>
      </c>
      <c r="AH60" s="35">
        <f>(P60+S60+T60)/EB60*2</f>
        <v>5.837372241453273E-2</v>
      </c>
      <c r="AI60" s="35">
        <f>R60/EB60*2</f>
        <v>4.6342215653711445E-2</v>
      </c>
      <c r="AJ60" s="36">
        <f>X60/FU60*2</f>
        <v>0.12802653874440295</v>
      </c>
      <c r="AK60" s="37"/>
      <c r="AL60" s="38">
        <f>(GA60-FZ60)/FZ60</f>
        <v>9.8944848956256465E-2</v>
      </c>
      <c r="AM60" s="6">
        <f>(GI60-GH60)/GH60</f>
        <v>8.5035913195610185E-2</v>
      </c>
      <c r="AN60" s="36">
        <f>(GM60-GL60)/GL60</f>
        <v>7.4752135630760302E-2</v>
      </c>
      <c r="AO60" s="31"/>
      <c r="AP60" s="38">
        <f>G60/E60</f>
        <v>0.77184182978040439</v>
      </c>
      <c r="AQ60" s="6">
        <f>CT60/(CT60+CS60+CV60+CY60)</f>
        <v>0.70893733819759397</v>
      </c>
      <c r="AR60" s="6">
        <f>((CS60+CV60+CY60)-DC60)/CR60</f>
        <v>9.9436995300961728E-2</v>
      </c>
      <c r="AS60" s="6">
        <f>(CS60+CV60+50%*F60)/C60</f>
        <v>0.39975813100444679</v>
      </c>
      <c r="AT60" s="6">
        <f>DC60/DA60</f>
        <v>0.15286789339759438</v>
      </c>
      <c r="AU60" s="46">
        <v>8.3000000000000007</v>
      </c>
      <c r="AV60" s="47">
        <v>1.39</v>
      </c>
      <c r="AW60" s="31"/>
      <c r="AX60" s="38">
        <f>FW60/C60</f>
        <v>0.12307586869140508</v>
      </c>
      <c r="AY60" s="6">
        <v>8.613967914246716E-2</v>
      </c>
      <c r="AZ60" s="6">
        <f>(DX60)/ED60</f>
        <v>0.19121246225951952</v>
      </c>
      <c r="BA60" s="6">
        <f>(DY60)/ED60</f>
        <v>0.19121246225951952</v>
      </c>
      <c r="BB60" s="36">
        <f>(DZ60)/ED60</f>
        <v>0.19972957409156053</v>
      </c>
      <c r="BC60" s="6"/>
      <c r="BD60" s="38">
        <f>EF60/EI60</f>
        <v>0.19711184985386784</v>
      </c>
      <c r="BE60" s="6">
        <f>EG60/EI60</f>
        <v>0.20061919344860041</v>
      </c>
      <c r="BF60" s="36">
        <f>EH60/EI60</f>
        <v>0.21179538359608302</v>
      </c>
      <c r="BG60" s="6"/>
      <c r="BH60" s="38"/>
      <c r="BI60" s="36">
        <v>2.1999999999999999E-2</v>
      </c>
      <c r="BJ60" s="105">
        <f>BI60*56.25%</f>
        <v>1.2374999999999999E-2</v>
      </c>
      <c r="BK60" s="57">
        <f>BI60*75%</f>
        <v>1.6500000000000001E-2</v>
      </c>
      <c r="BL60" s="39"/>
      <c r="BM60" s="6"/>
      <c r="BN60" s="38"/>
      <c r="BO60" s="36">
        <f>BD60-(4.5%+2.5%+4.5%+2.5%+BJ60)</f>
        <v>4.4736849853867833E-2</v>
      </c>
      <c r="BP60" s="6"/>
      <c r="BQ60" s="38"/>
      <c r="BR60" s="36">
        <f>BE60-(6%+2.5%+4.5%+2.5%+BK60)</f>
        <v>2.9119193448600422E-2</v>
      </c>
      <c r="BS60" s="6"/>
      <c r="BT60" s="38"/>
      <c r="BU60" s="36">
        <f>BF60-(8%+2.5%+3.5%+2.5%+BI60)</f>
        <v>2.479538359608302E-2</v>
      </c>
      <c r="BV60" s="31"/>
      <c r="BW60" s="34">
        <f>Q60/FY60*2</f>
        <v>1.2733912885847264E-3</v>
      </c>
      <c r="BX60" s="6">
        <f>Q60/(P60+S60+T60)</f>
        <v>3.8494932846623649E-2</v>
      </c>
      <c r="BY60" s="35">
        <f>FG60/E60</f>
        <v>6.5802848571522117E-3</v>
      </c>
      <c r="BZ60" s="6">
        <f>FG60/(FW60+FK60)</f>
        <v>4.1795150610231112E-2</v>
      </c>
      <c r="CA60" s="6">
        <f>FM60/FO60</f>
        <v>0.78562011966332024</v>
      </c>
      <c r="CB60" s="36">
        <f>(CA60*E60+F60)/(E60+F60)</f>
        <v>0.84466223214768221</v>
      </c>
      <c r="CC60" s="31"/>
      <c r="CD60" s="30">
        <v>32.987000000000002</v>
      </c>
      <c r="CE60" s="31">
        <v>274.25599999999997</v>
      </c>
      <c r="CF60" s="32">
        <f>CD60+CE60</f>
        <v>307.24299999999999</v>
      </c>
      <c r="CG60" s="28">
        <v>6261.7349999999997</v>
      </c>
      <c r="CH60" s="31">
        <v>2.2989999999999999</v>
      </c>
      <c r="CI60" s="31">
        <v>15.616</v>
      </c>
      <c r="CJ60" s="32">
        <f>CG60-CH60-CI60</f>
        <v>6243.82</v>
      </c>
      <c r="CK60" s="31">
        <v>895</v>
      </c>
      <c r="CL60" s="31">
        <v>390</v>
      </c>
      <c r="CM60" s="32">
        <f>CK60+CL60</f>
        <v>1285</v>
      </c>
      <c r="CN60" s="31">
        <v>0</v>
      </c>
      <c r="CO60" s="31">
        <v>0</v>
      </c>
      <c r="CP60" s="31">
        <v>17.545999999999999</v>
      </c>
      <c r="CQ60" s="31">
        <v>10.978999999999637</v>
      </c>
      <c r="CR60" s="32">
        <f>CF60+CJ60+CM60+CN60+CO60+CP60+CQ60</f>
        <v>7864.5879999999997</v>
      </c>
      <c r="CS60" s="31">
        <v>101.224</v>
      </c>
      <c r="CT60" s="28">
        <v>4833.0690000000004</v>
      </c>
      <c r="CU60" s="32">
        <f>CS60+CT60</f>
        <v>4934.2930000000006</v>
      </c>
      <c r="CV60" s="31">
        <v>1852.702</v>
      </c>
      <c r="CW60" s="31">
        <v>79.303999999999178</v>
      </c>
      <c r="CX60" s="32">
        <f>CV60+CW60</f>
        <v>1932.0059999999992</v>
      </c>
      <c r="CY60" s="31">
        <v>30.347999999999999</v>
      </c>
      <c r="CZ60" s="31">
        <v>967.94100000000003</v>
      </c>
      <c r="DA60" s="48">
        <f>CU60+CX60+CY60+CZ60</f>
        <v>7864.5879999999997</v>
      </c>
      <c r="DB60" s="31"/>
      <c r="DC60" s="49">
        <v>1202.2429999999999</v>
      </c>
      <c r="DD60" s="31"/>
      <c r="DE60" s="27">
        <v>450</v>
      </c>
      <c r="DF60" s="28">
        <v>335</v>
      </c>
      <c r="DG60" s="28">
        <v>855</v>
      </c>
      <c r="DH60" s="28">
        <v>200</v>
      </c>
      <c r="DI60" s="28">
        <v>150</v>
      </c>
      <c r="DJ60" s="28">
        <v>0</v>
      </c>
      <c r="DK60" s="29">
        <f>DE60+DF60+DG60+DH60+DI60+DJ60</f>
        <v>1990</v>
      </c>
      <c r="DL60" s="39">
        <f>DK60/C60</f>
        <v>0.25303296243871898</v>
      </c>
      <c r="DM60" s="31"/>
      <c r="DN60" s="43" t="s">
        <v>238</v>
      </c>
      <c r="DO60" s="40">
        <v>51</v>
      </c>
      <c r="DP60" s="50">
        <v>4</v>
      </c>
      <c r="DQ60" s="41" t="s">
        <v>172</v>
      </c>
      <c r="DR60" s="41"/>
      <c r="DS60" s="41"/>
      <c r="DT60" s="52" t="s">
        <v>166</v>
      </c>
      <c r="DU60" s="40"/>
      <c r="DV60" s="39" t="s">
        <v>240</v>
      </c>
      <c r="DW60" s="42"/>
      <c r="DX60" s="27">
        <v>673.51162940065899</v>
      </c>
      <c r="DY60" s="28">
        <v>673.51162940065899</v>
      </c>
      <c r="DZ60" s="29">
        <v>703.51162940065899</v>
      </c>
      <c r="EA60" s="28"/>
      <c r="EB60" s="43">
        <f>EC60/2+ED60/2</f>
        <v>3388.6813904941823</v>
      </c>
      <c r="EC60" s="28">
        <v>3255.0419999999999</v>
      </c>
      <c r="ED60" s="29">
        <v>3522.3207809883647</v>
      </c>
      <c r="EE60" s="28"/>
      <c r="EF60" s="27">
        <v>916.61800000000005</v>
      </c>
      <c r="EG60" s="28">
        <v>932.928</v>
      </c>
      <c r="EH60" s="29">
        <v>984.9</v>
      </c>
      <c r="EI60" s="53">
        <v>4650.2430000000004</v>
      </c>
      <c r="EJ60" s="28"/>
      <c r="EK60" s="28">
        <v>46.94351829</v>
      </c>
      <c r="EL60" s="28">
        <v>24.880889230000001</v>
      </c>
      <c r="EM60" s="28">
        <v>247.65056413999997</v>
      </c>
      <c r="EN60" s="28">
        <v>30.146437339999999</v>
      </c>
      <c r="EO60" s="28">
        <v>895.87668152000003</v>
      </c>
      <c r="EP60" s="28">
        <v>2.2278923299999995</v>
      </c>
      <c r="EQ60" s="28">
        <v>94.664017149999665</v>
      </c>
      <c r="ER60" s="28">
        <v>4919.3450000000003</v>
      </c>
      <c r="ES60" s="29">
        <f>EK60+EL60+EM60+EN60+EO60+EP60+EQ60+ER60</f>
        <v>6261.7349999999997</v>
      </c>
      <c r="ET60" s="40"/>
      <c r="EU60" s="38">
        <f t="shared" si="105"/>
        <v>7.496886771797274E-3</v>
      </c>
      <c r="EV60" s="6">
        <f t="shared" si="105"/>
        <v>3.9734816676208753E-3</v>
      </c>
      <c r="EW60" s="6">
        <f t="shared" si="105"/>
        <v>3.9549831498777895E-2</v>
      </c>
      <c r="EX60" s="6">
        <f t="shared" si="105"/>
        <v>4.814390474844432E-3</v>
      </c>
      <c r="EY60" s="6">
        <f t="shared" si="105"/>
        <v>0.14307163773618656</v>
      </c>
      <c r="EZ60" s="6">
        <f t="shared" si="105"/>
        <v>3.5579473261005133E-4</v>
      </c>
      <c r="FA60" s="6">
        <f t="shared" si="105"/>
        <v>1.5117857454842735E-2</v>
      </c>
      <c r="FB60" s="6">
        <f t="shared" si="105"/>
        <v>0.78562011966332024</v>
      </c>
      <c r="FC60" s="39">
        <f>EU60+EV60+EW60+EX60+EY60+EZ60+FA60+FB60</f>
        <v>1</v>
      </c>
      <c r="FD60" s="40"/>
      <c r="FE60" s="30">
        <v>27.795999999999999</v>
      </c>
      <c r="FF60" s="31">
        <v>13.407999999999999</v>
      </c>
      <c r="FG60" s="48">
        <f>FE60+FF60</f>
        <v>41.204000000000001</v>
      </c>
      <c r="FI60" s="30">
        <f>CH60</f>
        <v>2.2989999999999999</v>
      </c>
      <c r="FJ60" s="31">
        <f>CI60</f>
        <v>15.616</v>
      </c>
      <c r="FK60" s="48">
        <f>FI60+FJ60</f>
        <v>17.914999999999999</v>
      </c>
      <c r="FM60" s="27">
        <f>FQ60*E60</f>
        <v>4919.3450000000003</v>
      </c>
      <c r="FN60" s="28">
        <f>E60*FR60</f>
        <v>1342.3899999999994</v>
      </c>
      <c r="FO60" s="29">
        <f>FM60+FN60</f>
        <v>6261.7349999999997</v>
      </c>
      <c r="FQ60" s="38">
        <v>0.78562011966332024</v>
      </c>
      <c r="FR60" s="6">
        <v>0.21437988033667976</v>
      </c>
      <c r="FS60" s="36">
        <f>FQ60+FR60</f>
        <v>1</v>
      </c>
      <c r="FT60" s="40"/>
      <c r="FU60" s="43">
        <f>FV60/2+FW60/2</f>
        <v>929.36650000000009</v>
      </c>
      <c r="FV60" s="28">
        <v>890.79200000000003</v>
      </c>
      <c r="FW60" s="29">
        <f>CZ60</f>
        <v>967.94100000000003</v>
      </c>
      <c r="FY60" s="43">
        <f>FZ60/2+GA60/2</f>
        <v>5979.8434999999999</v>
      </c>
      <c r="FZ60" s="28">
        <v>5697.9520000000002</v>
      </c>
      <c r="GA60" s="29">
        <f>CG60</f>
        <v>6261.7349999999997</v>
      </c>
      <c r="GC60" s="43">
        <f>GD60/2+GE60/2</f>
        <v>2323.2719999999999</v>
      </c>
      <c r="GD60" s="28">
        <v>2266.5300000000002</v>
      </c>
      <c r="GE60" s="29">
        <f>F60</f>
        <v>2380.0140000000001</v>
      </c>
      <c r="GG60" s="43">
        <f>GH60/2+GI60/2</f>
        <v>8303.1154999999999</v>
      </c>
      <c r="GH60" s="40">
        <f>FZ60+GD60</f>
        <v>7964.482</v>
      </c>
      <c r="GI60" s="50">
        <f>GA60+GE60</f>
        <v>8641.7489999999998</v>
      </c>
      <c r="GK60" s="43">
        <f>GL60/2+GM60/2</f>
        <v>4664.9920000000002</v>
      </c>
      <c r="GL60" s="28">
        <v>4496.915</v>
      </c>
      <c r="GM60" s="29">
        <f>G60</f>
        <v>4833.0690000000004</v>
      </c>
      <c r="GN60" s="28"/>
      <c r="GO60" s="43">
        <f>GP60/2+GQ60/2</f>
        <v>7374.2284999999993</v>
      </c>
      <c r="GP60" s="28">
        <v>6883.8689999999997</v>
      </c>
      <c r="GQ60" s="29">
        <f>C60</f>
        <v>7864.5879999999997</v>
      </c>
      <c r="GR60" s="28"/>
      <c r="GS60" s="54">
        <f>ED60/C60</f>
        <v>0.4478709858658031</v>
      </c>
      <c r="GT60" s="44"/>
    </row>
    <row r="61" spans="1:217" ht="13.5" customHeight="1" x14ac:dyDescent="0.2">
      <c r="A61" s="1"/>
      <c r="B61" s="1"/>
      <c r="C61" s="40"/>
      <c r="D61" s="90"/>
      <c r="E61" s="40"/>
      <c r="F61" s="90"/>
      <c r="G61" s="40"/>
      <c r="H61" s="90"/>
      <c r="I61" s="90"/>
      <c r="J61" s="1"/>
      <c r="K61" s="102"/>
      <c r="L61" s="102"/>
      <c r="M61" s="102"/>
      <c r="N61" s="89"/>
      <c r="O61" s="90"/>
      <c r="P61" s="1"/>
      <c r="Q61" s="90"/>
      <c r="R61" s="1"/>
      <c r="S61" s="90"/>
      <c r="T61" s="90"/>
      <c r="U61" s="90"/>
      <c r="V61" s="90"/>
      <c r="W61" s="90"/>
      <c r="X61" s="90"/>
      <c r="Y61" s="1"/>
      <c r="Z61" s="90"/>
      <c r="AA61" s="90"/>
      <c r="AB61" s="90"/>
      <c r="AC61" s="90"/>
      <c r="AD61" s="90"/>
      <c r="AE61" s="90"/>
      <c r="AF61" s="90"/>
      <c r="AG61" s="90"/>
      <c r="AH61" s="1"/>
      <c r="AI61" s="1"/>
      <c r="AJ61" s="90"/>
      <c r="AL61" s="90"/>
      <c r="AM61" s="90"/>
      <c r="AN61" s="90"/>
      <c r="AP61" s="90"/>
      <c r="AQ61" s="90"/>
      <c r="AR61" s="90"/>
      <c r="AS61" s="90"/>
      <c r="AT61" s="90"/>
      <c r="AX61" s="90"/>
      <c r="AZ61" s="90"/>
      <c r="BA61" s="90"/>
      <c r="BB61" s="90"/>
      <c r="BW61" s="90"/>
      <c r="BY61" s="90"/>
      <c r="BZ61" s="90"/>
      <c r="CA61" s="90"/>
      <c r="CD61" s="90"/>
      <c r="CE61" s="90"/>
      <c r="CF61" s="90"/>
      <c r="CG61" s="90"/>
      <c r="CH61" s="90"/>
      <c r="CI61" s="90"/>
      <c r="CJ61" s="90"/>
      <c r="CK61" s="90"/>
      <c r="CL61" s="90"/>
      <c r="CM61" s="90"/>
      <c r="CN61" s="90"/>
      <c r="CO61" s="90"/>
      <c r="CP61" s="90"/>
      <c r="CQ61" s="90"/>
      <c r="CR61" s="90"/>
      <c r="CS61" s="90"/>
      <c r="CT61" s="90"/>
      <c r="CU61" s="90"/>
      <c r="CV61" s="90"/>
      <c r="CW61" s="90"/>
      <c r="CX61" s="90"/>
      <c r="CY61" s="90"/>
      <c r="CZ61" s="90"/>
      <c r="DA61" s="90"/>
      <c r="DE61" s="1"/>
      <c r="DF61" s="1"/>
      <c r="DG61" s="1"/>
      <c r="DH61" s="1"/>
      <c r="DI61" s="1"/>
      <c r="DJ61" s="1"/>
      <c r="DK61" s="4"/>
      <c r="DL61" s="1"/>
      <c r="DO61" s="1"/>
      <c r="DP61" s="1"/>
      <c r="DQ61" s="1"/>
      <c r="DR61" s="1"/>
      <c r="DS61" s="1"/>
      <c r="DT61" s="1"/>
      <c r="DU61" s="1"/>
      <c r="DV61" s="1"/>
      <c r="DW61" s="8"/>
      <c r="DX61" s="90"/>
      <c r="DY61" s="90"/>
      <c r="DZ61" s="90"/>
      <c r="EA61" s="1"/>
      <c r="EB61" s="1"/>
      <c r="EC61" s="90"/>
      <c r="ED61" s="90"/>
      <c r="EE61" s="90"/>
      <c r="EF61" s="90"/>
      <c r="EG61" s="90"/>
      <c r="EH61" s="90"/>
      <c r="EI61" s="90"/>
      <c r="EJ61" s="90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90"/>
      <c r="FF61" s="90"/>
      <c r="FG61" s="90"/>
      <c r="FI61" s="90"/>
      <c r="FJ61" s="90"/>
      <c r="FK61" s="1"/>
      <c r="FM61" s="90"/>
      <c r="FN61" s="90"/>
      <c r="FO61" s="90"/>
      <c r="FS61" s="98"/>
      <c r="FT61" s="1"/>
      <c r="FU61" s="1"/>
      <c r="FV61" s="90"/>
      <c r="FW61" s="90"/>
      <c r="FY61" s="1"/>
      <c r="FZ61" s="90"/>
      <c r="GA61" s="90"/>
      <c r="GC61" s="1"/>
      <c r="GD61" s="90"/>
      <c r="GE61" s="90"/>
      <c r="GG61" s="1"/>
      <c r="GK61" s="1"/>
      <c r="GL61" s="90"/>
      <c r="GM61" s="90"/>
      <c r="GN61" s="1"/>
      <c r="GO61" s="1"/>
      <c r="GP61" s="90"/>
      <c r="GQ61" s="90"/>
      <c r="GR61" s="1"/>
      <c r="GS61" s="90"/>
      <c r="GT61" s="1"/>
    </row>
    <row r="62" spans="1:217" ht="13.5" customHeight="1" x14ac:dyDescent="0.2">
      <c r="A62" s="1"/>
      <c r="B62" s="101" t="s">
        <v>230</v>
      </c>
      <c r="C62" s="40"/>
      <c r="D62" s="90"/>
      <c r="E62" s="40"/>
      <c r="F62" s="90"/>
      <c r="G62" s="40"/>
      <c r="H62" s="90"/>
      <c r="I62" s="90"/>
      <c r="J62" s="1"/>
      <c r="K62" s="102"/>
      <c r="L62" s="102"/>
      <c r="M62" s="102"/>
      <c r="N62" s="89"/>
      <c r="O62" s="90"/>
      <c r="P62" s="1"/>
      <c r="Q62" s="90"/>
      <c r="R62" s="1"/>
      <c r="S62" s="90"/>
      <c r="T62" s="90"/>
      <c r="U62" s="90"/>
      <c r="V62" s="90"/>
      <c r="W62" s="90"/>
      <c r="X62" s="90"/>
      <c r="Y62" s="1"/>
      <c r="Z62" s="90"/>
      <c r="AA62" s="90"/>
      <c r="AB62" s="90"/>
      <c r="AC62" s="90"/>
      <c r="AD62" s="90"/>
      <c r="AE62" s="90"/>
      <c r="AF62" s="90"/>
      <c r="AG62" s="90"/>
      <c r="AH62" s="1"/>
      <c r="AI62" s="1"/>
      <c r="AJ62" s="90"/>
      <c r="AL62" s="90"/>
      <c r="AM62" s="90"/>
      <c r="AN62" s="90"/>
      <c r="AP62" s="90"/>
      <c r="AQ62" s="90"/>
      <c r="AR62" s="90"/>
      <c r="AS62" s="90"/>
      <c r="AT62" s="90"/>
      <c r="AX62" s="90"/>
      <c r="AZ62" s="90"/>
      <c r="BA62" s="90"/>
      <c r="BB62" s="90"/>
      <c r="BW62" s="90"/>
      <c r="BY62" s="90"/>
      <c r="BZ62" s="90"/>
      <c r="CA62" s="90"/>
      <c r="CD62" s="90"/>
      <c r="CE62" s="90"/>
      <c r="CF62" s="90"/>
      <c r="CG62" s="90"/>
      <c r="CH62" s="90"/>
      <c r="CI62" s="90"/>
      <c r="CJ62" s="90"/>
      <c r="CK62" s="90"/>
      <c r="CL62" s="90"/>
      <c r="CM62" s="90"/>
      <c r="CN62" s="90"/>
      <c r="CO62" s="90"/>
      <c r="CP62" s="90"/>
      <c r="CQ62" s="90"/>
      <c r="CR62" s="90"/>
      <c r="CS62" s="90"/>
      <c r="CT62" s="90"/>
      <c r="CU62" s="90"/>
      <c r="CV62" s="90"/>
      <c r="CW62" s="90"/>
      <c r="CX62" s="90"/>
      <c r="CY62" s="90"/>
      <c r="CZ62" s="90"/>
      <c r="DA62" s="90"/>
      <c r="DE62" s="1"/>
      <c r="DF62" s="1"/>
      <c r="DG62" s="1"/>
      <c r="DH62" s="1"/>
      <c r="DI62" s="1"/>
      <c r="DJ62" s="1"/>
      <c r="DK62" s="4"/>
      <c r="DL62" s="1"/>
      <c r="DO62" s="1"/>
      <c r="DP62" s="1"/>
      <c r="DQ62" s="1"/>
      <c r="DR62" s="1"/>
      <c r="DS62" s="1"/>
      <c r="DT62" s="1"/>
      <c r="DU62" s="1"/>
      <c r="DV62" s="1"/>
      <c r="DW62" s="8"/>
      <c r="DX62" s="90"/>
      <c r="DY62" s="90"/>
      <c r="DZ62" s="90"/>
      <c r="EA62" s="1"/>
      <c r="EB62" s="1"/>
      <c r="EC62" s="90"/>
      <c r="ED62" s="90"/>
      <c r="EE62" s="90"/>
      <c r="EF62" s="90"/>
      <c r="EG62" s="90"/>
      <c r="EH62" s="90"/>
      <c r="EI62" s="90"/>
      <c r="EJ62" s="90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90"/>
      <c r="FF62" s="90"/>
      <c r="FG62" s="90"/>
      <c r="FI62" s="90"/>
      <c r="FJ62" s="90"/>
      <c r="FK62" s="1"/>
      <c r="FM62" s="90"/>
      <c r="FN62" s="90"/>
      <c r="FO62" s="90"/>
      <c r="FS62" s="98"/>
      <c r="FT62" s="1"/>
      <c r="FU62" s="1"/>
      <c r="FV62" s="90"/>
      <c r="FW62" s="90"/>
      <c r="FY62" s="1"/>
      <c r="FZ62" s="90"/>
      <c r="GA62" s="90"/>
      <c r="GC62" s="1"/>
      <c r="GD62" s="90"/>
      <c r="GE62" s="90"/>
      <c r="GG62" s="1"/>
      <c r="GK62" s="1"/>
      <c r="GL62" s="90"/>
      <c r="GM62" s="90"/>
      <c r="GN62" s="1"/>
      <c r="GO62" s="1"/>
      <c r="GP62" s="90"/>
      <c r="GQ62" s="90"/>
      <c r="GR62" s="1"/>
      <c r="GS62" s="90"/>
      <c r="GT62" s="1"/>
    </row>
    <row r="63" spans="1:217" ht="13.5" customHeight="1" x14ac:dyDescent="0.2">
      <c r="A63" s="1"/>
      <c r="B63" s="103" t="s">
        <v>231</v>
      </c>
      <c r="C63" s="27">
        <v>14520.013999999999</v>
      </c>
      <c r="D63" s="28">
        <v>14154.9185</v>
      </c>
      <c r="E63" s="28">
        <v>12158.616</v>
      </c>
      <c r="F63" s="28">
        <v>2959.2829999999999</v>
      </c>
      <c r="G63" s="28">
        <v>8769.4269999999997</v>
      </c>
      <c r="H63" s="28">
        <f t="shared" ref="H63:H64" si="106">C63+F63</f>
        <v>17479.296999999999</v>
      </c>
      <c r="I63" s="29">
        <f t="shared" ref="I63:I64" si="107">E63+F63</f>
        <v>15117.898999999999</v>
      </c>
      <c r="J63" s="28"/>
      <c r="K63" s="30">
        <v>332.14400000000001</v>
      </c>
      <c r="L63" s="31">
        <v>40.322000000000003</v>
      </c>
      <c r="M63" s="31">
        <v>2.0819999999999999</v>
      </c>
      <c r="N63" s="32">
        <f t="shared" ref="N63:N64" si="108">K63+L63+M63</f>
        <v>374.548</v>
      </c>
      <c r="O63" s="31">
        <v>168.096</v>
      </c>
      <c r="P63" s="32">
        <f t="shared" ref="P63:P64" si="109">N63-O63</f>
        <v>206.452</v>
      </c>
      <c r="Q63" s="31">
        <v>22.64</v>
      </c>
      <c r="R63" s="32">
        <f t="shared" ref="R63:R64" si="110">P63-Q63</f>
        <v>183.81200000000001</v>
      </c>
      <c r="S63" s="31">
        <v>13.481999999999999</v>
      </c>
      <c r="T63" s="31">
        <v>6.6769999999999996</v>
      </c>
      <c r="U63" s="31">
        <v>0</v>
      </c>
      <c r="V63" s="32">
        <f t="shared" ref="V63:V64" si="111">R63+S63+T63+U63</f>
        <v>203.971</v>
      </c>
      <c r="W63" s="31">
        <v>49.152000000000001</v>
      </c>
      <c r="X63" s="33">
        <f t="shared" ref="X63:X64" si="112">V63-W63</f>
        <v>154.81900000000002</v>
      </c>
      <c r="Y63" s="31"/>
      <c r="Z63" s="34">
        <f t="shared" ref="Z63:Z64" si="113">K63/D63*2</f>
        <v>4.6929835731657515E-2</v>
      </c>
      <c r="AA63" s="35">
        <f t="shared" ref="AA63:AA64" si="114">L63/D63*2</f>
        <v>5.6972422695333782E-3</v>
      </c>
      <c r="AB63" s="6">
        <f t="shared" ref="AB63:AB64" si="115">O63/(N63+S63+T63)</f>
        <v>0.42587539617995124</v>
      </c>
      <c r="AC63" s="6">
        <f t="shared" ref="AC63:AC64" si="116">O63/(N63+S63)</f>
        <v>0.43320361827693737</v>
      </c>
      <c r="AD63" s="6">
        <f t="shared" ref="AD63:AD64" si="117">O63/N63</f>
        <v>0.44879694992364133</v>
      </c>
      <c r="AE63" s="35">
        <f t="shared" ref="AE63:AE64" si="118">O63/D63*2</f>
        <v>2.375089619908444E-2</v>
      </c>
      <c r="AF63" s="35">
        <f t="shared" ref="AF63:AF64" si="119">X63/D63*2</f>
        <v>2.1874940502130059E-2</v>
      </c>
      <c r="AG63" s="35">
        <f>X63/EB63*2</f>
        <v>4.0491794617763054E-2</v>
      </c>
      <c r="AH63" s="35">
        <f>(P63+S63+T63)/EB63*2</f>
        <v>5.9268475252558801E-2</v>
      </c>
      <c r="AI63" s="35">
        <f>R63/EB63*2</f>
        <v>4.8074704992799734E-2</v>
      </c>
      <c r="AJ63" s="36">
        <f>X63/FU63*2</f>
        <v>0.18059353506662801</v>
      </c>
      <c r="AK63" s="37"/>
      <c r="AL63" s="38">
        <f t="shared" ref="AL63:AL64" si="120">(GA63-FZ63)/FZ63</f>
        <v>7.4563296287023087E-2</v>
      </c>
      <c r="AM63" s="6">
        <f t="shared" ref="AM63:AM64" si="121">(GI63-GH63)/GH63</f>
        <v>9.485943476689318E-2</v>
      </c>
      <c r="AN63" s="36">
        <f t="shared" ref="AN63:AN64" si="122">(GM63-GL63)/GL63</f>
        <v>-8.6111758639721443E-3</v>
      </c>
      <c r="AO63" s="31"/>
      <c r="AP63" s="38">
        <f t="shared" ref="AP63:AP64" si="123">G63/E63</f>
        <v>0.72125207342677811</v>
      </c>
      <c r="AQ63" s="6">
        <f t="shared" ref="AQ63:AQ64" si="124">CT63/(CT63+CS63+CV63+CY63)</f>
        <v>0.69506850359568872</v>
      </c>
      <c r="AR63" s="6">
        <f t="shared" ref="AR63:AR64" si="125">((CS63+CV63+CY63)-DC63)/CR63</f>
        <v>0.13332301194750912</v>
      </c>
      <c r="AS63" s="6">
        <f t="shared" ref="AS63:AS64" si="126">(CS63+CV63+50%*F63)/C63</f>
        <v>0.34723620101192743</v>
      </c>
      <c r="AT63" s="6">
        <f t="shared" ref="AT63:AT64" si="127">DC63/DA63</f>
        <v>0.13163609897345829</v>
      </c>
      <c r="AU63" s="46">
        <v>2.3127</v>
      </c>
      <c r="AV63" s="47">
        <v>1.4356</v>
      </c>
      <c r="AW63" s="31"/>
      <c r="AX63" s="38">
        <f>FW63/C63</f>
        <v>0.12366654742894877</v>
      </c>
      <c r="AY63" s="6">
        <v>0.12939999999999999</v>
      </c>
      <c r="AZ63" s="6">
        <f t="shared" ref="AZ63:AZ64" si="128">(DX63)/ED63</f>
        <v>0.22713095934765495</v>
      </c>
      <c r="BA63" s="6">
        <f t="shared" ref="BA63:BA64" si="129">(DY63)/ED63</f>
        <v>0.24440000000000001</v>
      </c>
      <c r="BB63" s="36">
        <f t="shared" ref="BB63:BB64" si="130">(DZ63)/ED63</f>
        <v>0.2636</v>
      </c>
      <c r="BC63" s="6"/>
      <c r="BD63" s="38">
        <f t="shared" ref="BD63:BD64" si="131">EF63/EI63</f>
        <v>0.2000638856214739</v>
      </c>
      <c r="BE63" s="6">
        <f t="shared" ref="BE63:BE64" si="132">EG63/EI63</f>
        <v>0.21785242980662411</v>
      </c>
      <c r="BF63" s="36">
        <f t="shared" ref="BF63:BF64" si="133">EH63/EI63</f>
        <v>0.23819539224955119</v>
      </c>
      <c r="BG63" s="6"/>
      <c r="BH63" s="38"/>
      <c r="BI63" s="36">
        <v>2.4E-2</v>
      </c>
      <c r="BJ63" s="105">
        <f t="shared" ref="BJ63:BJ64" si="134">BI63*56.25%</f>
        <v>1.35E-2</v>
      </c>
      <c r="BK63" s="57">
        <f t="shared" ref="BK63:BK64" si="135">BI63*75%</f>
        <v>1.8000000000000002E-2</v>
      </c>
      <c r="BL63" s="39"/>
      <c r="BM63" s="6"/>
      <c r="BN63" s="38"/>
      <c r="BO63" s="36">
        <f t="shared" ref="BO63:BO64" si="136">BD63-(4.5%+2.5%+4.5%+2.5%+BJ63)</f>
        <v>4.6563885621473872E-2</v>
      </c>
      <c r="BP63" s="6"/>
      <c r="BQ63" s="38"/>
      <c r="BR63" s="36">
        <f t="shared" ref="BR63:BR64" si="137">BE63-(6%+2.5%+4.5%+2.5%+BK63)</f>
        <v>4.4852429806624128E-2</v>
      </c>
      <c r="BS63" s="6"/>
      <c r="BT63" s="38"/>
      <c r="BU63" s="36">
        <f t="shared" ref="BU63:BU64" si="138">BF63-(8%+2.5%+3.5%+2.5%+BI63)</f>
        <v>4.919539224955119E-2</v>
      </c>
      <c r="BV63" s="31"/>
      <c r="BW63" s="34">
        <f>Q63/FY63*2</f>
        <v>3.8579587845095288E-3</v>
      </c>
      <c r="BX63" s="6">
        <f t="shared" ref="BX63:BX64" si="139">Q63/(P63+S63+T63)</f>
        <v>9.9906888897714596E-2</v>
      </c>
      <c r="BY63" s="35">
        <f>FG63/E63</f>
        <v>2.2060981282738101E-2</v>
      </c>
      <c r="BZ63" s="6">
        <f t="shared" ref="BZ63:BZ64" si="140">FG63/(FW63+FK63)</f>
        <v>0.14524457507605235</v>
      </c>
      <c r="CA63" s="6">
        <f t="shared" ref="CA63:CA64" si="141">FM63/FO63</f>
        <v>0.58384169711421108</v>
      </c>
      <c r="CB63" s="36">
        <f t="shared" ref="CB63:CB64" si="142">(CA63*E63+F63)/(E63+F63)</f>
        <v>0.66530342609115201</v>
      </c>
      <c r="CC63" s="31"/>
      <c r="CD63" s="30">
        <v>83.150999999999996</v>
      </c>
      <c r="CE63" s="31">
        <v>685.07</v>
      </c>
      <c r="CF63" s="32">
        <f t="shared" ref="CF63:CF64" si="143">CD63+CE63</f>
        <v>768.221</v>
      </c>
      <c r="CG63" s="28">
        <v>12158.616</v>
      </c>
      <c r="CH63" s="31">
        <v>20.85</v>
      </c>
      <c r="CI63" s="31">
        <v>30.263999999999999</v>
      </c>
      <c r="CJ63" s="32">
        <f t="shared" ref="CJ63:CJ64" si="144">CG63-CH63-CI63</f>
        <v>12107.502</v>
      </c>
      <c r="CK63" s="31">
        <v>1143.1369999999999</v>
      </c>
      <c r="CL63" s="31">
        <v>403.214</v>
      </c>
      <c r="CM63" s="32">
        <f t="shared" ref="CM63:CM64" si="145">CK63+CL63</f>
        <v>1546.3509999999999</v>
      </c>
      <c r="CN63" s="31">
        <v>0</v>
      </c>
      <c r="CO63" s="31">
        <v>3.024</v>
      </c>
      <c r="CP63" s="31">
        <v>67.936000000000007</v>
      </c>
      <c r="CQ63" s="31">
        <v>26.979999999999364</v>
      </c>
      <c r="CR63" s="32">
        <f t="shared" ref="CR63:CR64" si="146">CF63+CJ63+CM63+CN63+CO63+CP63+CQ63</f>
        <v>14520.013999999999</v>
      </c>
      <c r="CS63" s="31">
        <v>3.2090000000000001</v>
      </c>
      <c r="CT63" s="28">
        <v>8769.4269999999997</v>
      </c>
      <c r="CU63" s="32">
        <f t="shared" ref="CU63:CU64" si="147">CS63+CT63</f>
        <v>8772.6360000000004</v>
      </c>
      <c r="CV63" s="31">
        <v>3559.0239999999999</v>
      </c>
      <c r="CW63" s="31">
        <v>107.73699999999894</v>
      </c>
      <c r="CX63" s="32">
        <f t="shared" ref="CX63:CX64" si="148">CV63+CW63</f>
        <v>3666.7609999999986</v>
      </c>
      <c r="CY63" s="31">
        <v>284.97699999999998</v>
      </c>
      <c r="CZ63" s="31">
        <v>1795.64</v>
      </c>
      <c r="DA63" s="48">
        <f t="shared" ref="DA63:DA64" si="149">CU63+CX63+CY63+CZ63</f>
        <v>14520.013999999999</v>
      </c>
      <c r="DB63" s="31"/>
      <c r="DC63" s="49">
        <v>1911.3579999999999</v>
      </c>
      <c r="DD63" s="31"/>
      <c r="DE63" s="27">
        <v>585</v>
      </c>
      <c r="DF63" s="28">
        <v>800</v>
      </c>
      <c r="DG63" s="28">
        <v>800</v>
      </c>
      <c r="DH63" s="28">
        <v>1050</v>
      </c>
      <c r="DI63" s="28">
        <v>600</v>
      </c>
      <c r="DJ63" s="28">
        <v>0</v>
      </c>
      <c r="DK63" s="29">
        <f>DE63+DF63+DG63+DH63+DI63+DJ63</f>
        <v>3835</v>
      </c>
      <c r="DL63" s="39">
        <f>DK63/C63</f>
        <v>0.26411820264085145</v>
      </c>
      <c r="DM63" s="31"/>
      <c r="DN63" s="43" t="s">
        <v>239</v>
      </c>
      <c r="DO63" s="40">
        <v>64</v>
      </c>
      <c r="DP63" s="50">
        <v>8</v>
      </c>
      <c r="DQ63" s="41" t="s">
        <v>172</v>
      </c>
      <c r="DR63" s="41"/>
      <c r="DS63" s="41"/>
      <c r="DT63" s="52" t="s">
        <v>166</v>
      </c>
      <c r="DU63" s="41" t="s">
        <v>170</v>
      </c>
      <c r="DV63" s="39">
        <v>0.16046838623151793</v>
      </c>
      <c r="DW63" s="42"/>
      <c r="DX63" s="27">
        <v>1775.5867352</v>
      </c>
      <c r="DY63" s="28">
        <v>1910.5867352</v>
      </c>
      <c r="DZ63" s="29">
        <v>2060.6819287999997</v>
      </c>
      <c r="EA63" s="28"/>
      <c r="EB63" s="43">
        <f t="shared" ref="EB63:EB64" si="150">EC63/2+ED63/2</f>
        <v>7646.9319999999998</v>
      </c>
      <c r="EC63" s="28">
        <v>7476.4059999999999</v>
      </c>
      <c r="ED63" s="29">
        <v>7817.4579999999996</v>
      </c>
      <c r="EE63" s="28"/>
      <c r="EF63" s="27">
        <v>1788.7670000000001</v>
      </c>
      <c r="EG63" s="28">
        <v>1947.8140000000001</v>
      </c>
      <c r="EH63" s="29">
        <v>2129.6999999999998</v>
      </c>
      <c r="EI63" s="53">
        <v>8940.9789999999994</v>
      </c>
      <c r="EJ63" s="28"/>
      <c r="EK63" s="28">
        <v>578.83299999999997</v>
      </c>
      <c r="EL63" s="28">
        <v>182.261</v>
      </c>
      <c r="EM63" s="28">
        <v>820.18200000000002</v>
      </c>
      <c r="EN63" s="28">
        <v>404.572</v>
      </c>
      <c r="EO63" s="28">
        <v>2850.8989999999999</v>
      </c>
      <c r="EP63" s="28">
        <v>179.899</v>
      </c>
      <c r="EQ63" s="28">
        <v>43.262999999998101</v>
      </c>
      <c r="ER63" s="28">
        <v>7098.7070000000003</v>
      </c>
      <c r="ES63" s="29">
        <f t="shared" ref="ES63:ES64" si="151">EK63+EL63+EM63+EN63+EO63+EP63+EQ63+ER63</f>
        <v>12158.615999999998</v>
      </c>
      <c r="ET63" s="40"/>
      <c r="EU63" s="38">
        <f t="shared" ref="EU63:FB64" si="152">EK63/$ES63</f>
        <v>4.7606816433712527E-2</v>
      </c>
      <c r="EV63" s="6">
        <f t="shared" si="152"/>
        <v>1.4990275208954705E-2</v>
      </c>
      <c r="EW63" s="6">
        <f t="shared" si="152"/>
        <v>6.7456855286818843E-2</v>
      </c>
      <c r="EX63" s="6">
        <f t="shared" si="152"/>
        <v>3.3274510848932154E-2</v>
      </c>
      <c r="EY63" s="6">
        <f t="shared" si="152"/>
        <v>0.23447561794862182</v>
      </c>
      <c r="EZ63" s="6">
        <f t="shared" si="152"/>
        <v>1.4796009677417234E-2</v>
      </c>
      <c r="FA63" s="6">
        <f t="shared" si="152"/>
        <v>3.5582174813316011E-3</v>
      </c>
      <c r="FB63" s="6">
        <f t="shared" si="152"/>
        <v>0.58384169711421119</v>
      </c>
      <c r="FC63" s="39">
        <f t="shared" ref="FC63:FC64" si="153">EU63+EV63+EW63+EX63+EY63+EZ63+FA63+FB63</f>
        <v>1</v>
      </c>
      <c r="FD63" s="40"/>
      <c r="FE63" s="30">
        <v>88.167000000000002</v>
      </c>
      <c r="FF63" s="31">
        <v>180.06399999999999</v>
      </c>
      <c r="FG63" s="48">
        <f t="shared" ref="FG63:FG64" si="154">FE63+FF63</f>
        <v>268.23099999999999</v>
      </c>
      <c r="FI63" s="30">
        <f>CH63</f>
        <v>20.85</v>
      </c>
      <c r="FJ63" s="31">
        <f>CI63</f>
        <v>30.263999999999999</v>
      </c>
      <c r="FK63" s="48">
        <f t="shared" ref="FK63:FK64" si="155">FI63+FJ63</f>
        <v>51.114000000000004</v>
      </c>
      <c r="FM63" s="27">
        <f>FQ63*E63</f>
        <v>7098.7070000000003</v>
      </c>
      <c r="FN63" s="28">
        <f>E63*FR63</f>
        <v>5059.9089999999997</v>
      </c>
      <c r="FO63" s="29">
        <f t="shared" ref="FO63:FO64" si="156">FM63+FN63</f>
        <v>12158.616</v>
      </c>
      <c r="FQ63" s="38">
        <v>0.58384169711421108</v>
      </c>
      <c r="FR63" s="6">
        <v>0.41615830288578892</v>
      </c>
      <c r="FS63" s="36">
        <f t="shared" ref="FS63:FS64" si="157">FQ63+FR63</f>
        <v>1</v>
      </c>
      <c r="FT63" s="40"/>
      <c r="FU63" s="43">
        <f t="shared" ref="FU63:FU64" si="158">FV63/2+FW63/2</f>
        <v>1714.5574999999999</v>
      </c>
      <c r="FV63" s="28">
        <v>1633.4749999999999</v>
      </c>
      <c r="FW63" s="29">
        <f>CZ63</f>
        <v>1795.64</v>
      </c>
      <c r="FY63" s="43">
        <f t="shared" ref="FY63:FY64" si="159">FZ63/2+GA63/2</f>
        <v>11736.7765</v>
      </c>
      <c r="FZ63" s="28">
        <v>11314.937</v>
      </c>
      <c r="GA63" s="29">
        <f>CG63</f>
        <v>12158.616</v>
      </c>
      <c r="GC63" s="43">
        <f t="shared" ref="GC63:GC64" si="160">GD63/2+GE63/2</f>
        <v>2726.2094999999999</v>
      </c>
      <c r="GD63" s="28">
        <v>2493.136</v>
      </c>
      <c r="GE63" s="29">
        <f>F63</f>
        <v>2959.2829999999999</v>
      </c>
      <c r="GG63" s="43">
        <f t="shared" ref="GG63:GG64" si="161">GH63/2+GI63/2</f>
        <v>14462.986000000001</v>
      </c>
      <c r="GH63" s="40">
        <f t="shared" ref="GH63:GI64" si="162">FZ63+GD63</f>
        <v>13808.073</v>
      </c>
      <c r="GI63" s="50">
        <f t="shared" si="162"/>
        <v>15117.898999999999</v>
      </c>
      <c r="GK63" s="43">
        <f t="shared" ref="GK63:GK64" si="163">GL63/2+GM63/2</f>
        <v>8807.5125000000007</v>
      </c>
      <c r="GL63" s="28">
        <v>8845.598</v>
      </c>
      <c r="GM63" s="29">
        <f>G63</f>
        <v>8769.4269999999997</v>
      </c>
      <c r="GN63" s="28"/>
      <c r="GO63" s="43">
        <f t="shared" ref="GO63:GO64" si="164">GP63/2+GQ63/2</f>
        <v>14154.9185</v>
      </c>
      <c r="GP63" s="28">
        <v>13789.823</v>
      </c>
      <c r="GQ63" s="29">
        <f>C63</f>
        <v>14520.013999999999</v>
      </c>
      <c r="GR63" s="28"/>
      <c r="GS63" s="54">
        <f>ED63/C63</f>
        <v>0.53839190513177193</v>
      </c>
      <c r="GT63" s="1"/>
    </row>
    <row r="64" spans="1:217" ht="13.5" customHeight="1" x14ac:dyDescent="0.2">
      <c r="A64" s="1"/>
      <c r="B64" s="103" t="s">
        <v>232</v>
      </c>
      <c r="C64" s="27">
        <v>11496.933999999999</v>
      </c>
      <c r="D64" s="28">
        <v>11258.211499999999</v>
      </c>
      <c r="E64" s="28">
        <v>9483.0650000000005</v>
      </c>
      <c r="F64" s="28">
        <v>2753</v>
      </c>
      <c r="G64" s="28">
        <v>8137.6239999999998</v>
      </c>
      <c r="H64" s="28">
        <f t="shared" si="106"/>
        <v>14249.933999999999</v>
      </c>
      <c r="I64" s="29">
        <f t="shared" si="107"/>
        <v>12236.065000000001</v>
      </c>
      <c r="J64" s="28"/>
      <c r="K64" s="30">
        <v>244.24600000000001</v>
      </c>
      <c r="L64" s="31">
        <v>40.175999999999995</v>
      </c>
      <c r="M64" s="31">
        <v>0.52500000000000002</v>
      </c>
      <c r="N64" s="32">
        <f t="shared" si="108"/>
        <v>284.947</v>
      </c>
      <c r="O64" s="31">
        <v>112.337</v>
      </c>
      <c r="P64" s="32">
        <f t="shared" si="109"/>
        <v>172.61</v>
      </c>
      <c r="Q64" s="31">
        <v>9.2569999999999997</v>
      </c>
      <c r="R64" s="32">
        <f t="shared" si="110"/>
        <v>163.35300000000001</v>
      </c>
      <c r="S64" s="31">
        <v>21.332999999999998</v>
      </c>
      <c r="T64" s="31">
        <v>8.94</v>
      </c>
      <c r="U64" s="31">
        <v>-1.9</v>
      </c>
      <c r="V64" s="32">
        <f t="shared" si="111"/>
        <v>191.726</v>
      </c>
      <c r="W64" s="31">
        <v>44.884999999999998</v>
      </c>
      <c r="X64" s="33">
        <f t="shared" si="112"/>
        <v>146.84100000000001</v>
      </c>
      <c r="Y64" s="31"/>
      <c r="Z64" s="34">
        <f t="shared" si="113"/>
        <v>4.3389840384505128E-2</v>
      </c>
      <c r="AA64" s="35">
        <f t="shared" si="114"/>
        <v>7.1371904853626171E-3</v>
      </c>
      <c r="AB64" s="6">
        <f t="shared" si="115"/>
        <v>0.35637649895311213</v>
      </c>
      <c r="AC64" s="6">
        <f t="shared" si="116"/>
        <v>0.36677876452918901</v>
      </c>
      <c r="AD64" s="6">
        <f t="shared" si="117"/>
        <v>0.3942382267579585</v>
      </c>
      <c r="AE64" s="35">
        <f t="shared" si="118"/>
        <v>1.9956455783407517E-2</v>
      </c>
      <c r="AF64" s="35">
        <f t="shared" si="119"/>
        <v>2.6086026186308547E-2</v>
      </c>
      <c r="AG64" s="35">
        <f>X64/EB64*2</f>
        <v>5.4287466146815844E-2</v>
      </c>
      <c r="AH64" s="35">
        <f>(P64+S64+T64)/EB64*2</f>
        <v>7.5006326531857168E-2</v>
      </c>
      <c r="AI64" s="35">
        <f>R64/EB64*2</f>
        <v>6.0391991729018518E-2</v>
      </c>
      <c r="AJ64" s="36">
        <f>X64/FU64*2</f>
        <v>0.22911650941409045</v>
      </c>
      <c r="AK64" s="37"/>
      <c r="AL64" s="38">
        <f t="shared" si="120"/>
        <v>2.8683843678009243E-2</v>
      </c>
      <c r="AM64" s="6">
        <f t="shared" si="121"/>
        <v>4.2819282236312151E-2</v>
      </c>
      <c r="AN64" s="36">
        <f t="shared" si="122"/>
        <v>4.2561350037121644E-2</v>
      </c>
      <c r="AO64" s="31"/>
      <c r="AP64" s="38">
        <f t="shared" si="123"/>
        <v>0.85812171486750322</v>
      </c>
      <c r="AQ64" s="6">
        <f t="shared" si="124"/>
        <v>0.80937985092121678</v>
      </c>
      <c r="AR64" s="6">
        <f t="shared" si="125"/>
        <v>4.3866651752545512E-2</v>
      </c>
      <c r="AS64" s="6">
        <f t="shared" si="126"/>
        <v>0.27289501705411201</v>
      </c>
      <c r="AT64" s="6">
        <f t="shared" si="127"/>
        <v>0.12283196546140042</v>
      </c>
      <c r="AU64" s="46">
        <v>4.72</v>
      </c>
      <c r="AV64" s="47">
        <v>1.2529999999999999</v>
      </c>
      <c r="AW64" s="31"/>
      <c r="AX64" s="38">
        <f>FW64/C64</f>
        <v>0.11685193635103064</v>
      </c>
      <c r="AY64" s="6">
        <v>0.1212</v>
      </c>
      <c r="AZ64" s="6">
        <f t="shared" si="128"/>
        <v>0.23927344689335261</v>
      </c>
      <c r="BA64" s="6">
        <f t="shared" si="129"/>
        <v>0.25378211870991263</v>
      </c>
      <c r="BB64" s="36">
        <f t="shared" si="130"/>
        <v>0.26647768130368793</v>
      </c>
      <c r="BC64" s="6"/>
      <c r="BD64" s="38">
        <f t="shared" si="131"/>
        <v>0.210171783907388</v>
      </c>
      <c r="BE64" s="6">
        <f t="shared" si="132"/>
        <v>0.22466167707519144</v>
      </c>
      <c r="BF64" s="36">
        <f t="shared" si="133"/>
        <v>0.23972103790632171</v>
      </c>
      <c r="BG64" s="6"/>
      <c r="BH64" s="38"/>
      <c r="BI64" s="36">
        <v>1.7000000000000001E-2</v>
      </c>
      <c r="BJ64" s="105">
        <f t="shared" si="134"/>
        <v>9.5625000000000016E-3</v>
      </c>
      <c r="BK64" s="57">
        <f t="shared" si="135"/>
        <v>1.2750000000000001E-2</v>
      </c>
      <c r="BL64" s="39"/>
      <c r="BM64" s="6"/>
      <c r="BN64" s="38"/>
      <c r="BO64" s="36">
        <f t="shared" si="136"/>
        <v>6.0609283907387984E-2</v>
      </c>
      <c r="BP64" s="6"/>
      <c r="BQ64" s="38"/>
      <c r="BR64" s="36">
        <f t="shared" si="137"/>
        <v>5.691167707519143E-2</v>
      </c>
      <c r="BS64" s="6"/>
      <c r="BT64" s="38"/>
      <c r="BU64" s="36">
        <f t="shared" si="138"/>
        <v>5.7721037906321715E-2</v>
      </c>
      <c r="BV64" s="31"/>
      <c r="BW64" s="34">
        <f>Q64/FY64*2</f>
        <v>1.9799265350365931E-3</v>
      </c>
      <c r="BX64" s="6">
        <f t="shared" si="139"/>
        <v>4.5627282719597005E-2</v>
      </c>
      <c r="BY64" s="35">
        <f>FG64/E64</f>
        <v>1.4229471167813359E-2</v>
      </c>
      <c r="BZ64" s="6">
        <f t="shared" si="140"/>
        <v>9.769254493354626E-2</v>
      </c>
      <c r="CA64" s="6">
        <f t="shared" si="141"/>
        <v>0.79696943973282897</v>
      </c>
      <c r="CB64" s="36">
        <f t="shared" si="142"/>
        <v>0.84264941384342096</v>
      </c>
      <c r="CC64" s="31"/>
      <c r="CD64" s="30">
        <v>95.522999999999996</v>
      </c>
      <c r="CE64" s="31">
        <v>628.67200000000003</v>
      </c>
      <c r="CF64" s="32">
        <f t="shared" si="143"/>
        <v>724.19500000000005</v>
      </c>
      <c r="CG64" s="28">
        <v>9483.0650000000005</v>
      </c>
      <c r="CH64" s="31">
        <v>25.12</v>
      </c>
      <c r="CI64" s="31">
        <v>12.702999999999999</v>
      </c>
      <c r="CJ64" s="32">
        <f t="shared" si="144"/>
        <v>9445.2420000000002</v>
      </c>
      <c r="CK64" s="31">
        <v>687.99599999999998</v>
      </c>
      <c r="CL64" s="31">
        <v>580.56799999999998</v>
      </c>
      <c r="CM64" s="32">
        <f t="shared" si="145"/>
        <v>1268.5639999999999</v>
      </c>
      <c r="CN64" s="31">
        <v>0</v>
      </c>
      <c r="CO64" s="31">
        <v>4.7350000000000003</v>
      </c>
      <c r="CP64" s="31">
        <v>37.188000000000002</v>
      </c>
      <c r="CQ64" s="31">
        <v>17.009999999999536</v>
      </c>
      <c r="CR64" s="32">
        <f t="shared" si="146"/>
        <v>11496.934000000001</v>
      </c>
      <c r="CS64" s="31">
        <v>145.834</v>
      </c>
      <c r="CT64" s="28">
        <v>8137.6239999999998</v>
      </c>
      <c r="CU64" s="32">
        <f t="shared" si="147"/>
        <v>8283.4580000000005</v>
      </c>
      <c r="CV64" s="31">
        <v>1615.1220000000001</v>
      </c>
      <c r="CW64" s="31">
        <v>99.347999999998592</v>
      </c>
      <c r="CX64" s="32">
        <f t="shared" si="148"/>
        <v>1714.4699999999987</v>
      </c>
      <c r="CY64" s="31">
        <v>155.56700000000001</v>
      </c>
      <c r="CZ64" s="31">
        <v>1343.4390000000001</v>
      </c>
      <c r="DA64" s="48">
        <f t="shared" si="149"/>
        <v>11496.933999999999</v>
      </c>
      <c r="DB64" s="31"/>
      <c r="DC64" s="49">
        <v>1412.191</v>
      </c>
      <c r="DD64" s="31"/>
      <c r="DE64" s="27">
        <v>300</v>
      </c>
      <c r="DF64" s="28">
        <v>710</v>
      </c>
      <c r="DG64" s="28">
        <v>380</v>
      </c>
      <c r="DH64" s="28">
        <v>300</v>
      </c>
      <c r="DI64" s="28">
        <v>75</v>
      </c>
      <c r="DJ64" s="28">
        <v>0</v>
      </c>
      <c r="DK64" s="29">
        <f>DE64+DF64+DG64+DH64+DI64+DJ64</f>
        <v>1765</v>
      </c>
      <c r="DL64" s="39">
        <f>DK64/C64</f>
        <v>0.15351919042068085</v>
      </c>
      <c r="DM64" s="31"/>
      <c r="DN64" s="43" t="s">
        <v>239</v>
      </c>
      <c r="DO64" s="40">
        <v>54.8</v>
      </c>
      <c r="DP64" s="50">
        <v>6</v>
      </c>
      <c r="DQ64" s="41" t="s">
        <v>172</v>
      </c>
      <c r="DR64" s="41"/>
      <c r="DS64" s="41"/>
      <c r="DT64" s="52" t="s">
        <v>166</v>
      </c>
      <c r="DU64" s="41" t="s">
        <v>170</v>
      </c>
      <c r="DV64" s="39">
        <v>0.14422349483136032</v>
      </c>
      <c r="DW64" s="42"/>
      <c r="DX64" s="27">
        <v>1322.9849999999999</v>
      </c>
      <c r="DY64" s="28">
        <v>1403.2059999999999</v>
      </c>
      <c r="DZ64" s="29">
        <v>1473.402</v>
      </c>
      <c r="EA64" s="28"/>
      <c r="EB64" s="43">
        <f t="shared" si="150"/>
        <v>5409.7569999999996</v>
      </c>
      <c r="EC64" s="28">
        <v>5290.3379999999997</v>
      </c>
      <c r="ED64" s="29">
        <v>5529.1760000000004</v>
      </c>
      <c r="EE64" s="28"/>
      <c r="EF64" s="27">
        <v>1336.3920000000001</v>
      </c>
      <c r="EG64" s="28">
        <v>1428.527</v>
      </c>
      <c r="EH64" s="29">
        <v>1524.2829999999999</v>
      </c>
      <c r="EI64" s="53">
        <v>6358.57</v>
      </c>
      <c r="EJ64" s="28"/>
      <c r="EK64" s="28">
        <v>109.636</v>
      </c>
      <c r="EL64" s="28">
        <v>74.962999999999994</v>
      </c>
      <c r="EM64" s="28">
        <v>311.69799999999998</v>
      </c>
      <c r="EN64" s="28">
        <v>87.564999999999998</v>
      </c>
      <c r="EO64" s="28">
        <v>551.90499999999997</v>
      </c>
      <c r="EP64" s="28">
        <v>256.33999999999997</v>
      </c>
      <c r="EQ64" s="28">
        <v>533.87599999999929</v>
      </c>
      <c r="ER64" s="28">
        <v>7557.7129999999997</v>
      </c>
      <c r="ES64" s="29">
        <f t="shared" si="151"/>
        <v>9483.6959999999981</v>
      </c>
      <c r="ET64" s="40"/>
      <c r="EU64" s="38">
        <f t="shared" si="152"/>
        <v>1.1560471782309347E-2</v>
      </c>
      <c r="EV64" s="6">
        <f t="shared" si="152"/>
        <v>7.9044077330188579E-3</v>
      </c>
      <c r="EW64" s="6">
        <f t="shared" si="152"/>
        <v>3.2866722003742008E-2</v>
      </c>
      <c r="EX64" s="6">
        <f t="shared" si="152"/>
        <v>9.2332145610740813E-3</v>
      </c>
      <c r="EY64" s="6">
        <f t="shared" si="152"/>
        <v>5.819513826676858E-2</v>
      </c>
      <c r="EZ64" s="6">
        <f t="shared" si="152"/>
        <v>2.702954628659544E-2</v>
      </c>
      <c r="FA64" s="6">
        <f t="shared" si="152"/>
        <v>5.629408618749477E-2</v>
      </c>
      <c r="FB64" s="6">
        <f t="shared" si="152"/>
        <v>0.79691641317899697</v>
      </c>
      <c r="FC64" s="39">
        <f t="shared" si="153"/>
        <v>1</v>
      </c>
      <c r="FD64" s="40"/>
      <c r="FE64" s="30">
        <v>43.277999999999999</v>
      </c>
      <c r="FF64" s="31">
        <v>91.661000000000001</v>
      </c>
      <c r="FG64" s="48">
        <f t="shared" si="154"/>
        <v>134.93899999999999</v>
      </c>
      <c r="FI64" s="30">
        <f>CH64</f>
        <v>25.12</v>
      </c>
      <c r="FJ64" s="31">
        <f>CI64</f>
        <v>12.702999999999999</v>
      </c>
      <c r="FK64" s="48">
        <f t="shared" si="155"/>
        <v>37.823</v>
      </c>
      <c r="FM64" s="27">
        <f>FQ64*E64</f>
        <v>7557.7129999999997</v>
      </c>
      <c r="FN64" s="28">
        <f>E64*FR64</f>
        <v>1925.3520000000003</v>
      </c>
      <c r="FO64" s="29">
        <f t="shared" si="156"/>
        <v>9483.0650000000005</v>
      </c>
      <c r="FQ64" s="38">
        <v>0.79696943973282897</v>
      </c>
      <c r="FR64" s="6">
        <v>0.20303056026717103</v>
      </c>
      <c r="FS64" s="36">
        <f t="shared" si="157"/>
        <v>1</v>
      </c>
      <c r="FT64" s="40"/>
      <c r="FU64" s="43">
        <f t="shared" si="158"/>
        <v>1281.8020000000001</v>
      </c>
      <c r="FV64" s="28">
        <v>1220.165</v>
      </c>
      <c r="FW64" s="29">
        <f>CZ64</f>
        <v>1343.4390000000001</v>
      </c>
      <c r="FY64" s="43">
        <f t="shared" si="159"/>
        <v>9350.8520000000008</v>
      </c>
      <c r="FZ64" s="28">
        <v>9218.639000000001</v>
      </c>
      <c r="GA64" s="29">
        <f>CG64</f>
        <v>9483.0650000000005</v>
      </c>
      <c r="GC64" s="43">
        <f t="shared" si="160"/>
        <v>2634</v>
      </c>
      <c r="GD64" s="28">
        <v>2515</v>
      </c>
      <c r="GE64" s="29">
        <f>F64</f>
        <v>2753</v>
      </c>
      <c r="GG64" s="43">
        <f t="shared" si="161"/>
        <v>11984.852000000001</v>
      </c>
      <c r="GH64" s="40">
        <f t="shared" si="162"/>
        <v>11733.639000000001</v>
      </c>
      <c r="GI64" s="50">
        <f t="shared" si="162"/>
        <v>12236.065000000001</v>
      </c>
      <c r="GK64" s="43">
        <f t="shared" si="163"/>
        <v>7971.5195000000003</v>
      </c>
      <c r="GL64" s="28">
        <v>7805.415</v>
      </c>
      <c r="GM64" s="29">
        <f>G64</f>
        <v>8137.6239999999998</v>
      </c>
      <c r="GN64" s="28"/>
      <c r="GO64" s="43">
        <f t="shared" si="164"/>
        <v>11258.211499999999</v>
      </c>
      <c r="GP64" s="28">
        <v>11019.489</v>
      </c>
      <c r="GQ64" s="29">
        <f>C64</f>
        <v>11496.933999999999</v>
      </c>
      <c r="GR64" s="28"/>
      <c r="GS64" s="54">
        <f>ED64/C64</f>
        <v>0.48092613213227114</v>
      </c>
      <c r="GT64" s="1"/>
    </row>
    <row r="65" spans="1:20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DE65" s="1"/>
      <c r="DF65" s="1"/>
      <c r="DG65" s="1"/>
      <c r="DH65" s="1"/>
      <c r="DI65" s="1"/>
      <c r="DJ65" s="1"/>
      <c r="DK65" s="1"/>
      <c r="DL65" s="1"/>
      <c r="DO65" s="1"/>
      <c r="DP65" s="1"/>
      <c r="DQ65" s="1"/>
      <c r="DR65" s="1"/>
      <c r="DS65" s="1"/>
      <c r="DT65" s="1"/>
      <c r="DU65" s="1"/>
      <c r="DV65" s="1"/>
      <c r="DW65" s="8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I65" s="1"/>
      <c r="FJ65" s="1"/>
      <c r="FK65" s="1"/>
      <c r="FT65" s="1"/>
      <c r="FU65" s="1"/>
      <c r="FV65" s="1"/>
      <c r="FW65" s="1"/>
      <c r="FY65" s="1"/>
      <c r="FZ65" s="1"/>
      <c r="GA65" s="1"/>
      <c r="GC65" s="1"/>
      <c r="GD65" s="1"/>
      <c r="GE65" s="1"/>
      <c r="GG65" s="1"/>
      <c r="GK65" s="1"/>
      <c r="GL65" s="1"/>
      <c r="GM65" s="1"/>
      <c r="GN65" s="1"/>
      <c r="GO65" s="1"/>
      <c r="GP65" s="1"/>
      <c r="GQ65" s="1"/>
      <c r="GR65" s="1"/>
      <c r="GS65" s="1"/>
    </row>
    <row r="66" spans="1:201" x14ac:dyDescent="0.2"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M66"/>
      <c r="DN66"/>
    </row>
    <row r="67" spans="1:201" x14ac:dyDescent="0.2"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M67"/>
      <c r="DN67"/>
    </row>
    <row r="68" spans="1:201" x14ac:dyDescent="0.2"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M68"/>
      <c r="DN68"/>
      <c r="DO68" s="108"/>
    </row>
    <row r="69" spans="1:201" x14ac:dyDescent="0.2"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M69"/>
      <c r="DN69"/>
    </row>
    <row r="70" spans="1:201" x14ac:dyDescent="0.2"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M70"/>
      <c r="DN70"/>
    </row>
    <row r="71" spans="1:201" x14ac:dyDescent="0.2"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M71"/>
      <c r="DN71"/>
    </row>
    <row r="72" spans="1:201" x14ac:dyDescent="0.2"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M72"/>
      <c r="DN72"/>
    </row>
    <row r="73" spans="1:201" x14ac:dyDescent="0.2"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M73"/>
      <c r="DN73"/>
    </row>
    <row r="74" spans="1:201" x14ac:dyDescent="0.2"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M74"/>
      <c r="DN74"/>
    </row>
    <row r="75" spans="1:201" x14ac:dyDescent="0.2"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M75"/>
      <c r="DN75"/>
    </row>
    <row r="76" spans="1:201" x14ac:dyDescent="0.2"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M76"/>
      <c r="DN76"/>
    </row>
    <row r="77" spans="1:201" x14ac:dyDescent="0.2"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M77"/>
      <c r="DN77"/>
    </row>
    <row r="78" spans="1:201" x14ac:dyDescent="0.2"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M78"/>
      <c r="DN78"/>
    </row>
    <row r="79" spans="1:201" x14ac:dyDescent="0.2"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M79"/>
      <c r="DN79"/>
    </row>
    <row r="80" spans="1:201" x14ac:dyDescent="0.2"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M80"/>
      <c r="DN80"/>
    </row>
    <row r="81" spans="37:118" x14ac:dyDescent="0.2"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M81"/>
      <c r="DN81"/>
    </row>
    <row r="82" spans="37:118" x14ac:dyDescent="0.2"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M82"/>
      <c r="DN82"/>
    </row>
    <row r="83" spans="37:118" x14ac:dyDescent="0.2"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M83"/>
      <c r="DN83"/>
    </row>
    <row r="84" spans="37:118" x14ac:dyDescent="0.2"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M84"/>
      <c r="DN84"/>
    </row>
    <row r="85" spans="37:118" x14ac:dyDescent="0.2"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M85"/>
      <c r="DN85"/>
    </row>
    <row r="86" spans="37:118" x14ac:dyDescent="0.2"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M86"/>
      <c r="DN86"/>
    </row>
    <row r="87" spans="37:118" x14ac:dyDescent="0.2"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M87"/>
      <c r="DN87"/>
    </row>
    <row r="88" spans="37:118" x14ac:dyDescent="0.2"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M88"/>
      <c r="DN88"/>
    </row>
    <row r="89" spans="37:118" x14ac:dyDescent="0.2"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M89"/>
      <c r="DN89"/>
    </row>
    <row r="90" spans="37:118" x14ac:dyDescent="0.2"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M90"/>
      <c r="DN90"/>
    </row>
    <row r="91" spans="37:118" x14ac:dyDescent="0.2"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M91"/>
      <c r="DN91"/>
    </row>
    <row r="92" spans="37:118" x14ac:dyDescent="0.2"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M92"/>
      <c r="DN92"/>
    </row>
    <row r="93" spans="37:118" x14ac:dyDescent="0.2"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M93"/>
      <c r="DN93"/>
    </row>
    <row r="94" spans="37:118" x14ac:dyDescent="0.2"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M94"/>
      <c r="DN94"/>
    </row>
    <row r="95" spans="37:118" x14ac:dyDescent="0.2"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M95"/>
      <c r="DN95"/>
    </row>
    <row r="96" spans="37:118" x14ac:dyDescent="0.2"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M96"/>
      <c r="DN96"/>
    </row>
    <row r="97" spans="37:118" x14ac:dyDescent="0.2"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M97"/>
      <c r="DN97"/>
    </row>
    <row r="98" spans="37:118" x14ac:dyDescent="0.2"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M98"/>
      <c r="DN98"/>
    </row>
    <row r="99" spans="37:118" x14ac:dyDescent="0.2"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M99"/>
      <c r="DN99"/>
    </row>
    <row r="100" spans="37:118" x14ac:dyDescent="0.2"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M100"/>
      <c r="DN100"/>
    </row>
    <row r="101" spans="37:118" x14ac:dyDescent="0.2"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M101"/>
      <c r="DN101"/>
    </row>
    <row r="102" spans="37:118" x14ac:dyDescent="0.2"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M102"/>
      <c r="DN102"/>
    </row>
    <row r="103" spans="37:118" x14ac:dyDescent="0.2"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M103"/>
      <c r="DN103"/>
    </row>
    <row r="104" spans="37:118" x14ac:dyDescent="0.2"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M104"/>
      <c r="DN104"/>
    </row>
    <row r="105" spans="37:118" x14ac:dyDescent="0.2"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M105"/>
      <c r="DN105"/>
    </row>
    <row r="106" spans="37:118" x14ac:dyDescent="0.2"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M106"/>
      <c r="DN106"/>
    </row>
    <row r="107" spans="37:118" x14ac:dyDescent="0.2"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M107"/>
      <c r="DN107"/>
    </row>
    <row r="108" spans="37:118" x14ac:dyDescent="0.2"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M108"/>
      <c r="DN108"/>
    </row>
    <row r="109" spans="37:118" x14ac:dyDescent="0.2"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M109"/>
      <c r="DN109"/>
    </row>
    <row r="110" spans="37:118" x14ac:dyDescent="0.2"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M110"/>
      <c r="DN110"/>
    </row>
    <row r="111" spans="37:118" x14ac:dyDescent="0.2"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M111"/>
      <c r="DN111"/>
    </row>
    <row r="112" spans="37:118" x14ac:dyDescent="0.2"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M112"/>
      <c r="DN112"/>
    </row>
    <row r="113" spans="37:118" x14ac:dyDescent="0.2"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M113"/>
      <c r="DN113"/>
    </row>
    <row r="114" spans="37:118" x14ac:dyDescent="0.2"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M114"/>
      <c r="DN114"/>
    </row>
    <row r="115" spans="37:118" x14ac:dyDescent="0.2"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M115"/>
      <c r="DN115"/>
    </row>
    <row r="116" spans="37:118" x14ac:dyDescent="0.2"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M116"/>
      <c r="DN116"/>
    </row>
    <row r="117" spans="37:118" x14ac:dyDescent="0.2"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M117"/>
      <c r="DN117"/>
    </row>
    <row r="118" spans="37:118" x14ac:dyDescent="0.2"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M118"/>
      <c r="DN118"/>
    </row>
    <row r="119" spans="37:118" x14ac:dyDescent="0.2"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M119"/>
      <c r="DN119"/>
    </row>
    <row r="120" spans="37:118" x14ac:dyDescent="0.2"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M120"/>
      <c r="DN120"/>
    </row>
    <row r="121" spans="37:118" x14ac:dyDescent="0.2"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M121"/>
      <c r="DN121"/>
    </row>
    <row r="122" spans="37:118" x14ac:dyDescent="0.2"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M122"/>
      <c r="DN122"/>
    </row>
    <row r="123" spans="37:118" x14ac:dyDescent="0.2"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M123"/>
      <c r="DN123"/>
    </row>
    <row r="124" spans="37:118" x14ac:dyDescent="0.2"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M124"/>
      <c r="DN124"/>
    </row>
    <row r="125" spans="37:118" x14ac:dyDescent="0.2"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M125"/>
      <c r="DN125"/>
    </row>
    <row r="126" spans="37:118" x14ac:dyDescent="0.2"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M126"/>
      <c r="DN126"/>
    </row>
    <row r="127" spans="37:118" x14ac:dyDescent="0.2"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M127"/>
      <c r="DN127"/>
    </row>
    <row r="128" spans="37:118" x14ac:dyDescent="0.2"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M128"/>
      <c r="DN128"/>
    </row>
    <row r="129" spans="37:118" x14ac:dyDescent="0.2"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M129"/>
      <c r="DN129"/>
    </row>
    <row r="130" spans="37:118" x14ac:dyDescent="0.2"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M130"/>
      <c r="DN130"/>
    </row>
    <row r="131" spans="37:118" x14ac:dyDescent="0.2"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M131"/>
      <c r="DN131"/>
    </row>
    <row r="132" spans="37:118" x14ac:dyDescent="0.2"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M132"/>
      <c r="DN132"/>
    </row>
    <row r="133" spans="37:118" x14ac:dyDescent="0.2"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M133"/>
      <c r="DN133"/>
    </row>
    <row r="134" spans="37:118" x14ac:dyDescent="0.2"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M134"/>
      <c r="DN134"/>
    </row>
    <row r="135" spans="37:118" x14ac:dyDescent="0.2"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M135"/>
      <c r="DN135"/>
    </row>
    <row r="136" spans="37:118" x14ac:dyDescent="0.2"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M136"/>
      <c r="DN136"/>
    </row>
    <row r="137" spans="37:118" x14ac:dyDescent="0.2"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M137"/>
      <c r="DN137"/>
    </row>
    <row r="138" spans="37:118" x14ac:dyDescent="0.2"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M138"/>
      <c r="DN138"/>
    </row>
    <row r="139" spans="37:118" x14ac:dyDescent="0.2"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M139"/>
      <c r="DN139"/>
    </row>
    <row r="140" spans="37:118" x14ac:dyDescent="0.2"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M140"/>
      <c r="DN140"/>
    </row>
    <row r="141" spans="37:118" x14ac:dyDescent="0.2"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M141"/>
      <c r="DN141"/>
    </row>
    <row r="142" spans="37:118" x14ac:dyDescent="0.2"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M142"/>
      <c r="DN142"/>
    </row>
    <row r="143" spans="37:118" x14ac:dyDescent="0.2"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M143"/>
      <c r="DN143"/>
    </row>
    <row r="144" spans="37:118" x14ac:dyDescent="0.2"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M144"/>
      <c r="DN144"/>
    </row>
    <row r="145" spans="37:118" x14ac:dyDescent="0.2"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M145"/>
      <c r="DN145"/>
    </row>
    <row r="146" spans="37:118" x14ac:dyDescent="0.2"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M146"/>
      <c r="DN146"/>
    </row>
    <row r="147" spans="37:118" x14ac:dyDescent="0.2"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M147"/>
      <c r="DN147"/>
    </row>
    <row r="148" spans="37:118" x14ac:dyDescent="0.2"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M148"/>
      <c r="DN148"/>
    </row>
    <row r="149" spans="37:118" x14ac:dyDescent="0.2"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M149"/>
      <c r="DN149"/>
    </row>
    <row r="150" spans="37:118" x14ac:dyDescent="0.2"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M150"/>
      <c r="DN150"/>
    </row>
    <row r="151" spans="37:118" x14ac:dyDescent="0.2"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M151"/>
      <c r="DN151"/>
    </row>
    <row r="152" spans="37:118" x14ac:dyDescent="0.2"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M152"/>
      <c r="DN152"/>
    </row>
    <row r="153" spans="37:118" x14ac:dyDescent="0.2"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M153"/>
      <c r="DN153"/>
    </row>
    <row r="154" spans="37:118" x14ac:dyDescent="0.2"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M154"/>
      <c r="DN154"/>
    </row>
    <row r="155" spans="37:118" x14ac:dyDescent="0.2"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M155"/>
      <c r="DN155"/>
    </row>
    <row r="156" spans="37:118" x14ac:dyDescent="0.2"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M156"/>
      <c r="DN156"/>
    </row>
    <row r="157" spans="37:118" x14ac:dyDescent="0.2"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M157"/>
      <c r="DN157"/>
    </row>
    <row r="158" spans="37:118" x14ac:dyDescent="0.2"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M158"/>
      <c r="DN158"/>
    </row>
    <row r="159" spans="37:118" x14ac:dyDescent="0.2"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M159"/>
      <c r="DN159"/>
    </row>
    <row r="160" spans="37:118" x14ac:dyDescent="0.2"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M160"/>
      <c r="DN160"/>
    </row>
    <row r="161" spans="37:118" x14ac:dyDescent="0.2"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M161"/>
      <c r="DN161"/>
    </row>
    <row r="162" spans="37:118" x14ac:dyDescent="0.2"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M162"/>
      <c r="DN162"/>
    </row>
    <row r="163" spans="37:118" x14ac:dyDescent="0.2"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M163"/>
      <c r="DN163"/>
    </row>
    <row r="164" spans="37:118" x14ac:dyDescent="0.2"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M164"/>
      <c r="DN164"/>
    </row>
    <row r="165" spans="37:118" x14ac:dyDescent="0.2"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M165"/>
      <c r="DN165"/>
    </row>
    <row r="166" spans="37:118" x14ac:dyDescent="0.2"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M166"/>
      <c r="DN166"/>
    </row>
    <row r="167" spans="37:118" x14ac:dyDescent="0.2"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M167"/>
      <c r="DN167"/>
    </row>
    <row r="168" spans="37:118" x14ac:dyDescent="0.2"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M168"/>
      <c r="DN168"/>
    </row>
    <row r="169" spans="37:118" x14ac:dyDescent="0.2"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M169"/>
      <c r="DN169"/>
    </row>
    <row r="170" spans="37:118" x14ac:dyDescent="0.2"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M170"/>
      <c r="DN170"/>
    </row>
    <row r="171" spans="37:118" x14ac:dyDescent="0.2"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M171"/>
      <c r="DN171"/>
    </row>
    <row r="172" spans="37:118" x14ac:dyDescent="0.2"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M172"/>
      <c r="DN172"/>
    </row>
    <row r="173" spans="37:118" x14ac:dyDescent="0.2"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M173"/>
      <c r="DN173"/>
    </row>
    <row r="174" spans="37:118" x14ac:dyDescent="0.2"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M174"/>
      <c r="DN174"/>
    </row>
    <row r="175" spans="37:118" x14ac:dyDescent="0.2"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M175"/>
      <c r="DN175"/>
    </row>
    <row r="176" spans="37:118" x14ac:dyDescent="0.2"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M176"/>
      <c r="DN176"/>
    </row>
    <row r="177" spans="37:118" x14ac:dyDescent="0.2"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M177"/>
      <c r="DN177"/>
    </row>
    <row r="178" spans="37:118" x14ac:dyDescent="0.2"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M178"/>
      <c r="DN178"/>
    </row>
    <row r="179" spans="37:118" x14ac:dyDescent="0.2"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M179"/>
      <c r="DN179"/>
    </row>
    <row r="180" spans="37:118" x14ac:dyDescent="0.2"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M180"/>
      <c r="DN180"/>
    </row>
    <row r="181" spans="37:118" x14ac:dyDescent="0.2"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M181"/>
      <c r="DN181"/>
    </row>
    <row r="182" spans="37:118" x14ac:dyDescent="0.2"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M182"/>
      <c r="DN182"/>
    </row>
    <row r="183" spans="37:118" x14ac:dyDescent="0.2"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M183"/>
      <c r="DN183"/>
    </row>
    <row r="184" spans="37:118" x14ac:dyDescent="0.2"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M184"/>
      <c r="DN184"/>
    </row>
    <row r="185" spans="37:118" x14ac:dyDescent="0.2"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M185"/>
      <c r="DN185"/>
    </row>
    <row r="186" spans="37:118" x14ac:dyDescent="0.2"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M186"/>
      <c r="DN186"/>
    </row>
    <row r="187" spans="37:118" x14ac:dyDescent="0.2"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M187"/>
      <c r="DN187"/>
    </row>
    <row r="188" spans="37:118" x14ac:dyDescent="0.2"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M188"/>
      <c r="DN188"/>
    </row>
    <row r="189" spans="37:118" x14ac:dyDescent="0.2"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M189"/>
      <c r="DN189"/>
    </row>
    <row r="190" spans="37:118" x14ac:dyDescent="0.2"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M190"/>
      <c r="DN190"/>
    </row>
    <row r="191" spans="37:118" x14ac:dyDescent="0.2"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M191"/>
      <c r="DN191"/>
    </row>
    <row r="192" spans="37:118" x14ac:dyDescent="0.2"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M192"/>
      <c r="DN192"/>
    </row>
    <row r="193" spans="37:118" x14ac:dyDescent="0.2"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M193"/>
      <c r="DN193"/>
    </row>
    <row r="194" spans="37:118" x14ac:dyDescent="0.2"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M194"/>
      <c r="DN194"/>
    </row>
    <row r="195" spans="37:118" x14ac:dyDescent="0.2"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M195"/>
      <c r="DN195"/>
    </row>
    <row r="196" spans="37:118" x14ac:dyDescent="0.2"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M196"/>
      <c r="DN196"/>
    </row>
    <row r="197" spans="37:118" x14ac:dyDescent="0.2"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M197"/>
      <c r="DN197"/>
    </row>
    <row r="198" spans="37:118" x14ac:dyDescent="0.2"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M198"/>
      <c r="DN198"/>
    </row>
    <row r="199" spans="37:118" x14ac:dyDescent="0.2"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M199"/>
      <c r="DN199"/>
    </row>
    <row r="200" spans="37:118" x14ac:dyDescent="0.2"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M200"/>
      <c r="DN200"/>
    </row>
    <row r="201" spans="37:118" x14ac:dyDescent="0.2"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M201"/>
      <c r="DN201"/>
    </row>
    <row r="202" spans="37:118" x14ac:dyDescent="0.2"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M202"/>
      <c r="DN202"/>
    </row>
    <row r="203" spans="37:118" x14ac:dyDescent="0.2"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M203"/>
      <c r="DN203"/>
    </row>
    <row r="204" spans="37:118" x14ac:dyDescent="0.2"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M204"/>
      <c r="DN204"/>
    </row>
    <row r="205" spans="37:118" x14ac:dyDescent="0.2"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M205"/>
      <c r="DN205"/>
    </row>
    <row r="206" spans="37:118" x14ac:dyDescent="0.2"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M206"/>
      <c r="DN206"/>
    </row>
    <row r="207" spans="37:118" x14ac:dyDescent="0.2"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M207"/>
      <c r="DN207"/>
    </row>
    <row r="208" spans="37:118" x14ac:dyDescent="0.2"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M208"/>
      <c r="DN208"/>
    </row>
    <row r="209" spans="37:118" x14ac:dyDescent="0.2"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M209"/>
      <c r="DN209"/>
    </row>
    <row r="210" spans="37:118" x14ac:dyDescent="0.2"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M210"/>
      <c r="DN210"/>
    </row>
    <row r="211" spans="37:118" x14ac:dyDescent="0.2"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M211"/>
      <c r="DN211"/>
    </row>
    <row r="212" spans="37:118" x14ac:dyDescent="0.2"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M212"/>
      <c r="DN212"/>
    </row>
    <row r="213" spans="37:118" x14ac:dyDescent="0.2"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M213"/>
      <c r="DN213"/>
    </row>
    <row r="214" spans="37:118" x14ac:dyDescent="0.2"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M214"/>
      <c r="DN214"/>
    </row>
    <row r="215" spans="37:118" x14ac:dyDescent="0.2"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M215"/>
      <c r="DN215"/>
    </row>
    <row r="216" spans="37:118" x14ac:dyDescent="0.2"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M216"/>
      <c r="DN216"/>
    </row>
    <row r="217" spans="37:118" x14ac:dyDescent="0.2"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M217"/>
      <c r="DN217"/>
    </row>
    <row r="218" spans="37:118" x14ac:dyDescent="0.2"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M218"/>
      <c r="DN218"/>
    </row>
    <row r="219" spans="37:118" x14ac:dyDescent="0.2"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M219"/>
      <c r="DN219"/>
    </row>
    <row r="220" spans="37:118" x14ac:dyDescent="0.2"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M220"/>
      <c r="DN220"/>
    </row>
    <row r="221" spans="37:118" x14ac:dyDescent="0.2"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M221"/>
      <c r="DN221"/>
    </row>
    <row r="222" spans="37:118" x14ac:dyDescent="0.2"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M222"/>
      <c r="DN222"/>
    </row>
    <row r="223" spans="37:118" x14ac:dyDescent="0.2"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M223"/>
      <c r="DN223"/>
    </row>
    <row r="224" spans="37:118" x14ac:dyDescent="0.2"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M224"/>
      <c r="DN224"/>
    </row>
    <row r="225" spans="37:118" x14ac:dyDescent="0.2"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M225"/>
      <c r="DN225"/>
    </row>
    <row r="226" spans="37:118" x14ac:dyDescent="0.2"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M226"/>
      <c r="DN226"/>
    </row>
    <row r="227" spans="37:118" x14ac:dyDescent="0.2"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M227"/>
      <c r="DN227"/>
    </row>
    <row r="228" spans="37:118" x14ac:dyDescent="0.2"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M228"/>
      <c r="DN228"/>
    </row>
    <row r="229" spans="37:118" x14ac:dyDescent="0.2"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M229"/>
      <c r="DN229"/>
    </row>
    <row r="230" spans="37:118" x14ac:dyDescent="0.2"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M230"/>
      <c r="DN230"/>
    </row>
    <row r="231" spans="37:118" x14ac:dyDescent="0.2"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M231"/>
      <c r="DN231"/>
    </row>
    <row r="232" spans="37:118" x14ac:dyDescent="0.2"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M232"/>
      <c r="DN232"/>
    </row>
    <row r="233" spans="37:118" x14ac:dyDescent="0.2"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M233"/>
      <c r="DN233"/>
    </row>
    <row r="234" spans="37:118" x14ac:dyDescent="0.2"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M234"/>
      <c r="DN234"/>
    </row>
    <row r="235" spans="37:118" x14ac:dyDescent="0.2"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M235"/>
      <c r="DN235"/>
    </row>
    <row r="236" spans="37:118" x14ac:dyDescent="0.2"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M236"/>
      <c r="DN236"/>
    </row>
    <row r="237" spans="37:118" x14ac:dyDescent="0.2"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M237"/>
      <c r="DN237"/>
    </row>
    <row r="238" spans="37:118" x14ac:dyDescent="0.2"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M238"/>
      <c r="DN238"/>
    </row>
    <row r="239" spans="37:118" x14ac:dyDescent="0.2"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M239"/>
      <c r="DN239"/>
    </row>
    <row r="240" spans="37:118" x14ac:dyDescent="0.2"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M240"/>
      <c r="DN240"/>
    </row>
    <row r="241" spans="37:118" x14ac:dyDescent="0.2"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M241"/>
      <c r="DN241"/>
    </row>
    <row r="242" spans="37:118" x14ac:dyDescent="0.2"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M242"/>
      <c r="DN242"/>
    </row>
    <row r="243" spans="37:118" x14ac:dyDescent="0.2"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M243"/>
      <c r="DN243"/>
    </row>
    <row r="244" spans="37:118" x14ac:dyDescent="0.2"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M244"/>
      <c r="DN244"/>
    </row>
    <row r="245" spans="37:118" x14ac:dyDescent="0.2"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M245"/>
      <c r="DN245"/>
    </row>
    <row r="246" spans="37:118" x14ac:dyDescent="0.2"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M246"/>
      <c r="DN246"/>
    </row>
    <row r="247" spans="37:118" x14ac:dyDescent="0.2"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M247"/>
      <c r="DN247"/>
    </row>
    <row r="248" spans="37:118" x14ac:dyDescent="0.2"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M248"/>
      <c r="DN248"/>
    </row>
    <row r="249" spans="37:118" x14ac:dyDescent="0.2"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M249"/>
      <c r="DN249"/>
    </row>
    <row r="250" spans="37:118" x14ac:dyDescent="0.2"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M250"/>
      <c r="DN250"/>
    </row>
    <row r="251" spans="37:118" x14ac:dyDescent="0.2"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M251"/>
      <c r="DN251"/>
    </row>
    <row r="252" spans="37:118" x14ac:dyDescent="0.2"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M252"/>
      <c r="DN252"/>
    </row>
    <row r="253" spans="37:118" x14ac:dyDescent="0.2"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M253"/>
      <c r="DN253"/>
    </row>
    <row r="254" spans="37:118" x14ac:dyDescent="0.2"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M254"/>
      <c r="DN254"/>
    </row>
    <row r="255" spans="37:118" x14ac:dyDescent="0.2"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M255"/>
      <c r="DN255"/>
    </row>
    <row r="256" spans="37:118" x14ac:dyDescent="0.2"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M256"/>
      <c r="DN256"/>
    </row>
    <row r="257" spans="37:118" x14ac:dyDescent="0.2"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M257"/>
      <c r="DN257"/>
    </row>
    <row r="258" spans="37:118" x14ac:dyDescent="0.2"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M258"/>
      <c r="DN258"/>
    </row>
    <row r="259" spans="37:118" x14ac:dyDescent="0.2"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M259"/>
      <c r="DN259"/>
    </row>
    <row r="260" spans="37:118" x14ac:dyDescent="0.2"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M260"/>
      <c r="DN260"/>
    </row>
    <row r="261" spans="37:118" x14ac:dyDescent="0.2"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M261"/>
      <c r="DN261"/>
    </row>
    <row r="262" spans="37:118" x14ac:dyDescent="0.2"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M262"/>
      <c r="DN262"/>
    </row>
    <row r="263" spans="37:118" x14ac:dyDescent="0.2"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M263"/>
      <c r="DN263"/>
    </row>
    <row r="264" spans="37:118" x14ac:dyDescent="0.2"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M264"/>
      <c r="DN264"/>
    </row>
    <row r="265" spans="37:118" x14ac:dyDescent="0.2"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M265"/>
      <c r="DN265"/>
    </row>
    <row r="266" spans="37:118" x14ac:dyDescent="0.2"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M266"/>
      <c r="DN266"/>
    </row>
    <row r="267" spans="37:118" x14ac:dyDescent="0.2"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M267"/>
      <c r="DN267"/>
    </row>
    <row r="268" spans="37:118" x14ac:dyDescent="0.2"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M268"/>
      <c r="DN268"/>
    </row>
    <row r="269" spans="37:118" x14ac:dyDescent="0.2"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M269"/>
      <c r="DN269"/>
    </row>
    <row r="270" spans="37:118" x14ac:dyDescent="0.2"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M270"/>
      <c r="DN270"/>
    </row>
    <row r="271" spans="37:118" x14ac:dyDescent="0.2"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M271"/>
      <c r="DN271"/>
    </row>
    <row r="272" spans="37:118" x14ac:dyDescent="0.2"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M272"/>
      <c r="DN272"/>
    </row>
    <row r="273" spans="37:118" x14ac:dyDescent="0.2"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M273"/>
      <c r="DN273"/>
    </row>
    <row r="274" spans="37:118" x14ac:dyDescent="0.2"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M274"/>
      <c r="DN274"/>
    </row>
    <row r="275" spans="37:118" x14ac:dyDescent="0.2"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M275"/>
      <c r="DN275"/>
    </row>
    <row r="276" spans="37:118" x14ac:dyDescent="0.2"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M276"/>
      <c r="DN276"/>
    </row>
    <row r="277" spans="37:118" x14ac:dyDescent="0.2"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M277"/>
      <c r="DN277"/>
    </row>
    <row r="278" spans="37:118" x14ac:dyDescent="0.2"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M278"/>
      <c r="DN278"/>
    </row>
    <row r="279" spans="37:118" x14ac:dyDescent="0.2"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M279"/>
      <c r="DN279"/>
    </row>
    <row r="280" spans="37:118" x14ac:dyDescent="0.2"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M280"/>
      <c r="DN280"/>
    </row>
    <row r="281" spans="37:118" x14ac:dyDescent="0.2"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M281"/>
      <c r="DN281"/>
    </row>
    <row r="282" spans="37:118" x14ac:dyDescent="0.2"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M282"/>
      <c r="DN282"/>
    </row>
    <row r="283" spans="37:118" x14ac:dyDescent="0.2"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M283"/>
      <c r="DN283"/>
    </row>
    <row r="284" spans="37:118" x14ac:dyDescent="0.2"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M284"/>
      <c r="DN284"/>
    </row>
    <row r="285" spans="37:118" x14ac:dyDescent="0.2"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M285"/>
      <c r="DN285"/>
    </row>
    <row r="286" spans="37:118" x14ac:dyDescent="0.2"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M286"/>
      <c r="DN286"/>
    </row>
    <row r="287" spans="37:118" x14ac:dyDescent="0.2"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M287"/>
      <c r="DN287"/>
    </row>
    <row r="288" spans="37:118" x14ac:dyDescent="0.2"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M288"/>
      <c r="DN288"/>
    </row>
    <row r="289" spans="37:118" x14ac:dyDescent="0.2"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M289"/>
      <c r="DN289"/>
    </row>
    <row r="290" spans="37:118" x14ac:dyDescent="0.2"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M290"/>
      <c r="DN290"/>
    </row>
    <row r="291" spans="37:118" x14ac:dyDescent="0.2"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M291"/>
      <c r="DN291"/>
    </row>
    <row r="292" spans="37:118" x14ac:dyDescent="0.2"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M292"/>
      <c r="DN292"/>
    </row>
    <row r="293" spans="37:118" x14ac:dyDescent="0.2"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M293"/>
      <c r="DN293"/>
    </row>
    <row r="294" spans="37:118" x14ac:dyDescent="0.2"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M294"/>
      <c r="DN294"/>
    </row>
    <row r="295" spans="37:118" x14ac:dyDescent="0.2"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M295"/>
      <c r="DN295"/>
    </row>
    <row r="296" spans="37:118" x14ac:dyDescent="0.2"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M296"/>
      <c r="DN296"/>
    </row>
    <row r="297" spans="37:118" x14ac:dyDescent="0.2"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M297"/>
      <c r="DN297"/>
    </row>
    <row r="298" spans="37:118" x14ac:dyDescent="0.2"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M298"/>
      <c r="DN298"/>
    </row>
    <row r="299" spans="37:118" x14ac:dyDescent="0.2"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M299"/>
      <c r="DN299"/>
    </row>
    <row r="300" spans="37:118" x14ac:dyDescent="0.2"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M300"/>
      <c r="DN300"/>
    </row>
    <row r="301" spans="37:118" x14ac:dyDescent="0.2"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M301"/>
      <c r="DN301"/>
    </row>
    <row r="302" spans="37:118" x14ac:dyDescent="0.2"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M302"/>
      <c r="DN302"/>
    </row>
    <row r="303" spans="37:118" x14ac:dyDescent="0.2"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M303"/>
      <c r="DN303"/>
    </row>
    <row r="304" spans="37:118" x14ac:dyDescent="0.2"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M304"/>
      <c r="DN304"/>
    </row>
    <row r="305" spans="37:118" x14ac:dyDescent="0.2"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M305"/>
      <c r="DN305"/>
    </row>
    <row r="306" spans="37:118" x14ac:dyDescent="0.2"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M306"/>
      <c r="DN306"/>
    </row>
    <row r="307" spans="37:118" x14ac:dyDescent="0.2"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M307"/>
      <c r="DN307"/>
    </row>
    <row r="308" spans="37:118" x14ac:dyDescent="0.2"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M308"/>
      <c r="DN308"/>
    </row>
    <row r="309" spans="37:118" x14ac:dyDescent="0.2"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M309"/>
      <c r="DN309"/>
    </row>
    <row r="310" spans="37:118" x14ac:dyDescent="0.2"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M310"/>
      <c r="DN310"/>
    </row>
    <row r="311" spans="37:118" x14ac:dyDescent="0.2"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M311"/>
      <c r="DN311"/>
    </row>
    <row r="312" spans="37:118" x14ac:dyDescent="0.2"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M312"/>
      <c r="DN312"/>
    </row>
    <row r="313" spans="37:118" x14ac:dyDescent="0.2"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M313"/>
      <c r="DN313"/>
    </row>
    <row r="314" spans="37:118" x14ac:dyDescent="0.2"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M314"/>
      <c r="DN314"/>
    </row>
    <row r="315" spans="37:118" x14ac:dyDescent="0.2"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M315"/>
      <c r="DN315"/>
    </row>
    <row r="316" spans="37:118" x14ac:dyDescent="0.2"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M316"/>
      <c r="DN316"/>
    </row>
    <row r="317" spans="37:118" x14ac:dyDescent="0.2"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M317"/>
      <c r="DN317"/>
    </row>
    <row r="318" spans="37:118" x14ac:dyDescent="0.2"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M318"/>
      <c r="DN318"/>
    </row>
    <row r="319" spans="37:118" x14ac:dyDescent="0.2"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M319"/>
      <c r="DN319"/>
    </row>
    <row r="320" spans="37:118" x14ac:dyDescent="0.2"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M320"/>
      <c r="DN320"/>
    </row>
    <row r="321" spans="37:118" x14ac:dyDescent="0.2"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M321"/>
      <c r="DN321"/>
    </row>
    <row r="322" spans="37:118" x14ac:dyDescent="0.2"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M322"/>
      <c r="DN322"/>
    </row>
    <row r="323" spans="37:118" x14ac:dyDescent="0.2"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M323"/>
      <c r="DN323"/>
    </row>
    <row r="324" spans="37:118" x14ac:dyDescent="0.2"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M324"/>
      <c r="DN324"/>
    </row>
    <row r="325" spans="37:118" x14ac:dyDescent="0.2"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M325"/>
      <c r="DN325"/>
    </row>
    <row r="326" spans="37:118" x14ac:dyDescent="0.2"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M326"/>
      <c r="DN326"/>
    </row>
    <row r="327" spans="37:118" x14ac:dyDescent="0.2"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M327"/>
      <c r="DN327"/>
    </row>
    <row r="328" spans="37:118" x14ac:dyDescent="0.2"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M328"/>
      <c r="DN328"/>
    </row>
    <row r="329" spans="37:118" x14ac:dyDescent="0.2"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M329"/>
      <c r="DN329"/>
    </row>
    <row r="330" spans="37:118" x14ac:dyDescent="0.2"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M330"/>
      <c r="DN330"/>
    </row>
    <row r="331" spans="37:118" x14ac:dyDescent="0.2"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M331"/>
      <c r="DN331"/>
    </row>
    <row r="332" spans="37:118" x14ac:dyDescent="0.2"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M332"/>
      <c r="DN332"/>
    </row>
    <row r="333" spans="37:118" x14ac:dyDescent="0.2"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M333"/>
      <c r="DN333"/>
    </row>
    <row r="334" spans="37:118" x14ac:dyDescent="0.2"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M334"/>
      <c r="DN334"/>
    </row>
    <row r="335" spans="37:118" x14ac:dyDescent="0.2"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M335"/>
      <c r="DN335"/>
    </row>
    <row r="336" spans="37:118" x14ac:dyDescent="0.2"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M336"/>
      <c r="DN336"/>
    </row>
    <row r="337" spans="37:118" x14ac:dyDescent="0.2"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M337"/>
      <c r="DN337"/>
    </row>
    <row r="338" spans="37:118" x14ac:dyDescent="0.2"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M338"/>
      <c r="DN338"/>
    </row>
    <row r="339" spans="37:118" x14ac:dyDescent="0.2"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M339"/>
      <c r="DN339"/>
    </row>
    <row r="340" spans="37:118" x14ac:dyDescent="0.2"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M340"/>
      <c r="DN340"/>
    </row>
    <row r="341" spans="37:118" x14ac:dyDescent="0.2"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M341"/>
      <c r="DN341"/>
    </row>
    <row r="342" spans="37:118" x14ac:dyDescent="0.2"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M342"/>
      <c r="DN342"/>
    </row>
    <row r="343" spans="37:118" x14ac:dyDescent="0.2"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M343"/>
      <c r="DN343"/>
    </row>
    <row r="344" spans="37:118" x14ac:dyDescent="0.2"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M344"/>
      <c r="DN344"/>
    </row>
    <row r="345" spans="37:118" x14ac:dyDescent="0.2"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M345"/>
      <c r="DN345"/>
    </row>
    <row r="346" spans="37:118" x14ac:dyDescent="0.2"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M346"/>
      <c r="DN346"/>
    </row>
    <row r="347" spans="37:118" x14ac:dyDescent="0.2"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M347"/>
      <c r="DN347"/>
    </row>
    <row r="348" spans="37:118" x14ac:dyDescent="0.2"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M348"/>
      <c r="DN348"/>
    </row>
    <row r="349" spans="37:118" x14ac:dyDescent="0.2"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M349"/>
      <c r="DN349"/>
    </row>
    <row r="350" spans="37:118" x14ac:dyDescent="0.2"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M350"/>
      <c r="DN350"/>
    </row>
    <row r="351" spans="37:118" x14ac:dyDescent="0.2"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M351"/>
      <c r="DN351"/>
    </row>
    <row r="352" spans="37:118" x14ac:dyDescent="0.2"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M352"/>
      <c r="DN352"/>
    </row>
    <row r="353" spans="37:118" x14ac:dyDescent="0.2"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M353"/>
      <c r="DN353"/>
    </row>
    <row r="354" spans="37:118" x14ac:dyDescent="0.2"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M354"/>
      <c r="DN354"/>
    </row>
    <row r="355" spans="37:118" x14ac:dyDescent="0.2"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M355"/>
      <c r="DN355"/>
    </row>
    <row r="356" spans="37:118" x14ac:dyDescent="0.2"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M356"/>
      <c r="DN356"/>
    </row>
    <row r="357" spans="37:118" x14ac:dyDescent="0.2"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M357"/>
      <c r="DN357"/>
    </row>
    <row r="358" spans="37:118" x14ac:dyDescent="0.2"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M358"/>
      <c r="DN358"/>
    </row>
    <row r="359" spans="37:118" x14ac:dyDescent="0.2"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M359"/>
      <c r="DN359"/>
    </row>
    <row r="360" spans="37:118" x14ac:dyDescent="0.2"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M360"/>
      <c r="DN360"/>
    </row>
    <row r="361" spans="37:118" x14ac:dyDescent="0.2"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M361"/>
      <c r="DN361"/>
    </row>
    <row r="362" spans="37:118" x14ac:dyDescent="0.2"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M362"/>
      <c r="DN362"/>
    </row>
    <row r="363" spans="37:118" x14ac:dyDescent="0.2"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M363"/>
      <c r="DN363"/>
    </row>
    <row r="364" spans="37:118" x14ac:dyDescent="0.2"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M364"/>
      <c r="DN364"/>
    </row>
    <row r="365" spans="37:118" x14ac:dyDescent="0.2"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M365"/>
      <c r="DN365"/>
    </row>
    <row r="366" spans="37:118" x14ac:dyDescent="0.2"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M366"/>
      <c r="DN366"/>
    </row>
    <row r="367" spans="37:118" x14ac:dyDescent="0.2"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M367"/>
      <c r="DN367"/>
    </row>
    <row r="368" spans="37:118" x14ac:dyDescent="0.2"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M368"/>
      <c r="DN368"/>
    </row>
    <row r="369" spans="37:118" x14ac:dyDescent="0.2"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M369"/>
      <c r="DN369"/>
    </row>
    <row r="370" spans="37:118" x14ac:dyDescent="0.2"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M370"/>
      <c r="DN370"/>
    </row>
    <row r="371" spans="37:118" x14ac:dyDescent="0.2"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M371"/>
      <c r="DN371"/>
    </row>
    <row r="372" spans="37:118" x14ac:dyDescent="0.2"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M372"/>
      <c r="DN372"/>
    </row>
    <row r="373" spans="37:118" x14ac:dyDescent="0.2"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M373"/>
      <c r="DN373"/>
    </row>
    <row r="374" spans="37:118" x14ac:dyDescent="0.2"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M374"/>
      <c r="DN374"/>
    </row>
    <row r="375" spans="37:118" x14ac:dyDescent="0.2"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M375"/>
      <c r="DN375"/>
    </row>
    <row r="376" spans="37:118" x14ac:dyDescent="0.2"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M376"/>
      <c r="DN376"/>
    </row>
    <row r="377" spans="37:118" x14ac:dyDescent="0.2"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M377"/>
      <c r="DN377"/>
    </row>
    <row r="378" spans="37:118" x14ac:dyDescent="0.2"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M378"/>
      <c r="DN378"/>
    </row>
    <row r="379" spans="37:118" x14ac:dyDescent="0.2"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M379"/>
      <c r="DN379"/>
    </row>
    <row r="380" spans="37:118" x14ac:dyDescent="0.2"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M380"/>
      <c r="DN380"/>
    </row>
    <row r="381" spans="37:118" x14ac:dyDescent="0.2"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M381"/>
      <c r="DN381"/>
    </row>
    <row r="382" spans="37:118" x14ac:dyDescent="0.2"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M382"/>
      <c r="DN382"/>
    </row>
    <row r="383" spans="37:118" x14ac:dyDescent="0.2"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M383"/>
      <c r="DN383"/>
    </row>
    <row r="384" spans="37:118" x14ac:dyDescent="0.2"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M384"/>
      <c r="DN384"/>
    </row>
    <row r="385" spans="37:118" x14ac:dyDescent="0.2"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M385"/>
      <c r="DN385"/>
    </row>
    <row r="386" spans="37:118" x14ac:dyDescent="0.2"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M386"/>
      <c r="DN386"/>
    </row>
    <row r="387" spans="37:118" x14ac:dyDescent="0.2"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M387"/>
      <c r="DN387"/>
    </row>
    <row r="388" spans="37:118" x14ac:dyDescent="0.2"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M388"/>
      <c r="DN388"/>
    </row>
    <row r="389" spans="37:118" x14ac:dyDescent="0.2"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M389"/>
      <c r="DN389"/>
    </row>
    <row r="390" spans="37:118" x14ac:dyDescent="0.2"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M390"/>
      <c r="DN390"/>
    </row>
    <row r="391" spans="37:118" x14ac:dyDescent="0.2"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M391"/>
      <c r="DN391"/>
    </row>
    <row r="392" spans="37:118" x14ac:dyDescent="0.2"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M392"/>
      <c r="DN392"/>
    </row>
    <row r="393" spans="37:118" x14ac:dyDescent="0.2"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M393"/>
      <c r="DN393"/>
    </row>
    <row r="394" spans="37:118" x14ac:dyDescent="0.2"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M394"/>
      <c r="DN394"/>
    </row>
    <row r="395" spans="37:118" x14ac:dyDescent="0.2"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M395"/>
      <c r="DN395"/>
    </row>
    <row r="396" spans="37:118" x14ac:dyDescent="0.2"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M396"/>
      <c r="DN396"/>
    </row>
    <row r="397" spans="37:118" x14ac:dyDescent="0.2"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M397"/>
      <c r="DN397"/>
    </row>
    <row r="398" spans="37:118" x14ac:dyDescent="0.2"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M398"/>
      <c r="DN398"/>
    </row>
    <row r="399" spans="37:118" x14ac:dyDescent="0.2"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M399"/>
      <c r="DN399"/>
    </row>
    <row r="400" spans="37:118" x14ac:dyDescent="0.2"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M400"/>
      <c r="DN400"/>
    </row>
    <row r="401" spans="37:118" x14ac:dyDescent="0.2"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M401"/>
      <c r="DN401"/>
    </row>
    <row r="402" spans="37:118" x14ac:dyDescent="0.2"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M402"/>
      <c r="DN402"/>
    </row>
    <row r="403" spans="37:118" x14ac:dyDescent="0.2"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M403"/>
      <c r="DN403"/>
    </row>
    <row r="404" spans="37:118" x14ac:dyDescent="0.2"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M404"/>
      <c r="DN404"/>
    </row>
    <row r="405" spans="37:118" x14ac:dyDescent="0.2"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M405"/>
      <c r="DN405"/>
    </row>
    <row r="406" spans="37:118" x14ac:dyDescent="0.2"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M406"/>
      <c r="DN406"/>
    </row>
    <row r="407" spans="37:118" x14ac:dyDescent="0.2"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M407"/>
      <c r="DN407"/>
    </row>
    <row r="408" spans="37:118" x14ac:dyDescent="0.2"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M408"/>
      <c r="DN408"/>
    </row>
    <row r="409" spans="37:118" x14ac:dyDescent="0.2"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M409"/>
      <c r="DN409"/>
    </row>
    <row r="410" spans="37:118" x14ac:dyDescent="0.2"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M410"/>
      <c r="DN410"/>
    </row>
    <row r="411" spans="37:118" x14ac:dyDescent="0.2"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M411"/>
      <c r="DN411"/>
    </row>
    <row r="412" spans="37:118" x14ac:dyDescent="0.2"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M412"/>
      <c r="DN412"/>
    </row>
    <row r="413" spans="37:118" x14ac:dyDescent="0.2"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M413"/>
      <c r="DN413"/>
    </row>
    <row r="414" spans="37:118" x14ac:dyDescent="0.2"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M414"/>
      <c r="DN414"/>
    </row>
    <row r="415" spans="37:118" x14ac:dyDescent="0.2"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M415"/>
      <c r="DN415"/>
    </row>
    <row r="416" spans="37:118" x14ac:dyDescent="0.2"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M416"/>
      <c r="DN416"/>
    </row>
    <row r="417" spans="37:118" x14ac:dyDescent="0.2"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M417"/>
      <c r="DN417"/>
    </row>
    <row r="418" spans="37:118" x14ac:dyDescent="0.2"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M418"/>
      <c r="DN418"/>
    </row>
    <row r="419" spans="37:118" x14ac:dyDescent="0.2"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M419"/>
      <c r="DN419"/>
    </row>
    <row r="420" spans="37:118" x14ac:dyDescent="0.2"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M420"/>
      <c r="DN420"/>
    </row>
    <row r="421" spans="37:118" x14ac:dyDescent="0.2"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M421"/>
      <c r="DN421"/>
    </row>
    <row r="422" spans="37:118" x14ac:dyDescent="0.2"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M422"/>
      <c r="DN422"/>
    </row>
    <row r="423" spans="37:118" x14ac:dyDescent="0.2"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M423"/>
      <c r="DN423"/>
    </row>
    <row r="424" spans="37:118" x14ac:dyDescent="0.2"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M424"/>
      <c r="DN424"/>
    </row>
    <row r="425" spans="37:118" x14ac:dyDescent="0.2"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M425"/>
      <c r="DN425"/>
    </row>
    <row r="426" spans="37:118" x14ac:dyDescent="0.2"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M426"/>
      <c r="DN426"/>
    </row>
    <row r="427" spans="37:118" x14ac:dyDescent="0.2"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M427"/>
      <c r="DN427"/>
    </row>
    <row r="428" spans="37:118" x14ac:dyDescent="0.2"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M428"/>
      <c r="DN428"/>
    </row>
    <row r="429" spans="37:118" x14ac:dyDescent="0.2"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M429"/>
      <c r="DN429"/>
    </row>
    <row r="430" spans="37:118" x14ac:dyDescent="0.2"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M430"/>
      <c r="DN430"/>
    </row>
    <row r="431" spans="37:118" x14ac:dyDescent="0.2"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M431"/>
      <c r="DN431"/>
    </row>
    <row r="432" spans="37:118" x14ac:dyDescent="0.2"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M432"/>
      <c r="DN432"/>
    </row>
    <row r="433" spans="37:118" x14ac:dyDescent="0.2"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M433"/>
      <c r="DN433"/>
    </row>
    <row r="434" spans="37:118" x14ac:dyDescent="0.2"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M434"/>
      <c r="DN434"/>
    </row>
    <row r="435" spans="37:118" x14ac:dyDescent="0.2"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M435"/>
      <c r="DN435"/>
    </row>
    <row r="436" spans="37:118" x14ac:dyDescent="0.2"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M436"/>
      <c r="DN436"/>
    </row>
    <row r="437" spans="37:118" x14ac:dyDescent="0.2"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M437"/>
      <c r="DN437"/>
    </row>
    <row r="438" spans="37:118" x14ac:dyDescent="0.2"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M438"/>
      <c r="DN438"/>
    </row>
    <row r="439" spans="37:118" x14ac:dyDescent="0.2"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M439"/>
      <c r="DN439"/>
    </row>
    <row r="440" spans="37:118" x14ac:dyDescent="0.2"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M440"/>
      <c r="DN440"/>
    </row>
    <row r="441" spans="37:118" x14ac:dyDescent="0.2"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M441"/>
      <c r="DN441"/>
    </row>
    <row r="442" spans="37:118" x14ac:dyDescent="0.2"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M442"/>
      <c r="DN442"/>
    </row>
    <row r="443" spans="37:118" x14ac:dyDescent="0.2"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M443"/>
      <c r="DN443"/>
    </row>
    <row r="444" spans="37:118" x14ac:dyDescent="0.2"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M444"/>
      <c r="DN444"/>
    </row>
    <row r="445" spans="37:118" x14ac:dyDescent="0.2"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M445"/>
      <c r="DN445"/>
    </row>
    <row r="446" spans="37:118" x14ac:dyDescent="0.2"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M446"/>
      <c r="DN446"/>
    </row>
    <row r="447" spans="37:118" x14ac:dyDescent="0.2"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M447"/>
      <c r="DN447"/>
    </row>
    <row r="448" spans="37:118" x14ac:dyDescent="0.2"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M448"/>
      <c r="DN448"/>
    </row>
    <row r="449" spans="37:118" x14ac:dyDescent="0.2"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M449"/>
      <c r="DN449"/>
    </row>
    <row r="450" spans="37:118" x14ac:dyDescent="0.2"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M450"/>
      <c r="DN450"/>
    </row>
    <row r="451" spans="37:118" x14ac:dyDescent="0.2"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M451"/>
      <c r="DN451"/>
    </row>
    <row r="452" spans="37:118" x14ac:dyDescent="0.2"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M452"/>
      <c r="DN452"/>
    </row>
    <row r="453" spans="37:118" x14ac:dyDescent="0.2"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M453"/>
      <c r="DN453"/>
    </row>
    <row r="454" spans="37:118" x14ac:dyDescent="0.2"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M454"/>
      <c r="DN454"/>
    </row>
    <row r="455" spans="37:118" x14ac:dyDescent="0.2"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M455"/>
      <c r="DN455"/>
    </row>
    <row r="456" spans="37:118" x14ac:dyDescent="0.2"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M456"/>
      <c r="DN456"/>
    </row>
    <row r="457" spans="37:118" x14ac:dyDescent="0.2"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M457"/>
      <c r="DN457"/>
    </row>
    <row r="458" spans="37:118" x14ac:dyDescent="0.2"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M458"/>
      <c r="DN458"/>
    </row>
    <row r="459" spans="37:118" x14ac:dyDescent="0.2"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M459"/>
      <c r="DN459"/>
    </row>
    <row r="460" spans="37:118" x14ac:dyDescent="0.2"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M460"/>
      <c r="DN460"/>
    </row>
    <row r="461" spans="37:118" x14ac:dyDescent="0.2"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M461"/>
      <c r="DN461"/>
    </row>
    <row r="462" spans="37:118" x14ac:dyDescent="0.2"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M462"/>
      <c r="DN462"/>
    </row>
    <row r="463" spans="37:118" x14ac:dyDescent="0.2"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M463"/>
      <c r="DN463"/>
    </row>
    <row r="464" spans="37:118" x14ac:dyDescent="0.2"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M464"/>
      <c r="DN464"/>
    </row>
    <row r="465" spans="37:118" x14ac:dyDescent="0.2"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M465"/>
      <c r="DN465"/>
    </row>
    <row r="466" spans="37:118" x14ac:dyDescent="0.2"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M466"/>
      <c r="DN466"/>
    </row>
    <row r="467" spans="37:118" x14ac:dyDescent="0.2"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M467"/>
      <c r="DN467"/>
    </row>
    <row r="468" spans="37:118" x14ac:dyDescent="0.2"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M468"/>
      <c r="DN468"/>
    </row>
    <row r="469" spans="37:118" x14ac:dyDescent="0.2"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M469"/>
      <c r="DN469"/>
    </row>
    <row r="470" spans="37:118" x14ac:dyDescent="0.2"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M470"/>
      <c r="DN470"/>
    </row>
    <row r="471" spans="37:118" x14ac:dyDescent="0.2"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M471"/>
      <c r="DN471"/>
    </row>
    <row r="472" spans="37:118" x14ac:dyDescent="0.2"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M472"/>
      <c r="DN472"/>
    </row>
    <row r="473" spans="37:118" x14ac:dyDescent="0.2"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M473"/>
      <c r="DN473"/>
    </row>
    <row r="474" spans="37:118" x14ac:dyDescent="0.2"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M474"/>
      <c r="DN474"/>
    </row>
    <row r="475" spans="37:118" x14ac:dyDescent="0.2"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M475"/>
      <c r="DN475"/>
    </row>
    <row r="476" spans="37:118" x14ac:dyDescent="0.2"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M476"/>
      <c r="DN476"/>
    </row>
    <row r="477" spans="37:118" x14ac:dyDescent="0.2"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M477"/>
      <c r="DN477"/>
    </row>
    <row r="478" spans="37:118" x14ac:dyDescent="0.2"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M478"/>
      <c r="DN478"/>
    </row>
    <row r="479" spans="37:118" x14ac:dyDescent="0.2"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M479"/>
      <c r="DN479"/>
    </row>
    <row r="480" spans="37:118" x14ac:dyDescent="0.2"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M480"/>
      <c r="DN480"/>
    </row>
    <row r="481" spans="37:118" x14ac:dyDescent="0.2"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M481"/>
      <c r="DN481"/>
    </row>
    <row r="482" spans="37:118" x14ac:dyDescent="0.2"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M482"/>
      <c r="DN482"/>
    </row>
    <row r="483" spans="37:118" x14ac:dyDescent="0.2"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M483"/>
      <c r="DN483"/>
    </row>
    <row r="484" spans="37:118" x14ac:dyDescent="0.2"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M484"/>
      <c r="DN484"/>
    </row>
    <row r="485" spans="37:118" x14ac:dyDescent="0.2"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M485"/>
      <c r="DN485"/>
    </row>
    <row r="486" spans="37:118" x14ac:dyDescent="0.2"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M486"/>
      <c r="DN486"/>
    </row>
    <row r="487" spans="37:118" x14ac:dyDescent="0.2"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M487"/>
      <c r="DN487"/>
    </row>
    <row r="488" spans="37:118" x14ac:dyDescent="0.2"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M488"/>
      <c r="DN488"/>
    </row>
    <row r="489" spans="37:118" x14ac:dyDescent="0.2"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M489"/>
      <c r="DN489"/>
    </row>
    <row r="490" spans="37:118" x14ac:dyDescent="0.2"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M490"/>
      <c r="DN490"/>
    </row>
    <row r="491" spans="37:118" x14ac:dyDescent="0.2"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M491"/>
      <c r="DN491"/>
    </row>
    <row r="492" spans="37:118" x14ac:dyDescent="0.2"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M492"/>
      <c r="DN492"/>
    </row>
    <row r="493" spans="37:118" x14ac:dyDescent="0.2"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M493"/>
      <c r="DN493"/>
    </row>
    <row r="494" spans="37:118" x14ac:dyDescent="0.2"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M494"/>
      <c r="DN494"/>
    </row>
    <row r="495" spans="37:118" x14ac:dyDescent="0.2"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M495"/>
      <c r="DN495"/>
    </row>
    <row r="496" spans="37:118" x14ac:dyDescent="0.2"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M496"/>
      <c r="DN496"/>
    </row>
    <row r="497" spans="37:118" x14ac:dyDescent="0.2"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M497"/>
      <c r="DN497"/>
    </row>
    <row r="498" spans="37:118" x14ac:dyDescent="0.2"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M498"/>
      <c r="DN498"/>
    </row>
    <row r="499" spans="37:118" x14ac:dyDescent="0.2"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M499"/>
      <c r="DN499"/>
    </row>
    <row r="500" spans="37:118" x14ac:dyDescent="0.2"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M500"/>
      <c r="DN500"/>
    </row>
    <row r="501" spans="37:118" x14ac:dyDescent="0.2"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M501"/>
      <c r="DN501"/>
    </row>
    <row r="502" spans="37:118" x14ac:dyDescent="0.2"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M502"/>
      <c r="DN502"/>
    </row>
    <row r="503" spans="37:118" x14ac:dyDescent="0.2"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M503"/>
      <c r="DN503"/>
    </row>
    <row r="504" spans="37:118" x14ac:dyDescent="0.2"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M504"/>
      <c r="DN504"/>
    </row>
    <row r="505" spans="37:118" x14ac:dyDescent="0.2"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M505"/>
      <c r="DN505"/>
    </row>
    <row r="506" spans="37:118" x14ac:dyDescent="0.2"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M506"/>
      <c r="DN506"/>
    </row>
    <row r="507" spans="37:118" x14ac:dyDescent="0.2"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M507"/>
      <c r="DN507"/>
    </row>
    <row r="508" spans="37:118" x14ac:dyDescent="0.2"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M508"/>
      <c r="DN508"/>
    </row>
    <row r="509" spans="37:118" x14ac:dyDescent="0.2"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M509"/>
      <c r="DN509"/>
    </row>
    <row r="510" spans="37:118" x14ac:dyDescent="0.2"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M510"/>
      <c r="DN510"/>
    </row>
    <row r="511" spans="37:118" x14ac:dyDescent="0.2"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M511"/>
      <c r="DN511"/>
    </row>
    <row r="512" spans="37:118" x14ac:dyDescent="0.2"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M512"/>
      <c r="DN512"/>
    </row>
    <row r="513" spans="37:118" x14ac:dyDescent="0.2"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M513"/>
      <c r="DN513"/>
    </row>
    <row r="514" spans="37:118" x14ac:dyDescent="0.2"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M514"/>
      <c r="DN514"/>
    </row>
    <row r="515" spans="37:118" x14ac:dyDescent="0.2"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M515"/>
      <c r="DN515"/>
    </row>
    <row r="516" spans="37:118" x14ac:dyDescent="0.2"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M516"/>
      <c r="DN516"/>
    </row>
    <row r="517" spans="37:118" x14ac:dyDescent="0.2"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M517"/>
      <c r="DN517"/>
    </row>
    <row r="518" spans="37:118" x14ac:dyDescent="0.2"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M518"/>
      <c r="DN518"/>
    </row>
    <row r="519" spans="37:118" x14ac:dyDescent="0.2"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M519"/>
      <c r="DN519"/>
    </row>
    <row r="520" spans="37:118" x14ac:dyDescent="0.2"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M520"/>
      <c r="DN520"/>
    </row>
    <row r="521" spans="37:118" x14ac:dyDescent="0.2"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M521"/>
      <c r="DN521"/>
    </row>
    <row r="522" spans="37:118" x14ac:dyDescent="0.2"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M522"/>
      <c r="DN522"/>
    </row>
    <row r="523" spans="37:118" x14ac:dyDescent="0.2"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M523"/>
      <c r="DN523"/>
    </row>
    <row r="524" spans="37:118" x14ac:dyDescent="0.2"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M524"/>
      <c r="DN524"/>
    </row>
    <row r="525" spans="37:118" x14ac:dyDescent="0.2"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M525"/>
      <c r="DN525"/>
    </row>
    <row r="526" spans="37:118" x14ac:dyDescent="0.2"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M526"/>
      <c r="DN526"/>
    </row>
    <row r="527" spans="37:118" x14ac:dyDescent="0.2"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M527"/>
      <c r="DN527"/>
    </row>
    <row r="528" spans="37:118" x14ac:dyDescent="0.2"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M528"/>
      <c r="DN528"/>
    </row>
    <row r="529" spans="37:118" x14ac:dyDescent="0.2"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M529"/>
      <c r="DN529"/>
    </row>
    <row r="530" spans="37:118" x14ac:dyDescent="0.2"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M530"/>
      <c r="DN530"/>
    </row>
    <row r="531" spans="37:118" x14ac:dyDescent="0.2"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M531"/>
      <c r="DN531"/>
    </row>
    <row r="532" spans="37:118" x14ac:dyDescent="0.2"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M532"/>
      <c r="DN532"/>
    </row>
    <row r="533" spans="37:118" x14ac:dyDescent="0.2"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M533"/>
      <c r="DN533"/>
    </row>
    <row r="534" spans="37:118" x14ac:dyDescent="0.2"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M534"/>
      <c r="DN534"/>
    </row>
    <row r="535" spans="37:118" x14ac:dyDescent="0.2"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M535"/>
      <c r="DN535"/>
    </row>
    <row r="536" spans="37:118" x14ac:dyDescent="0.2"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M536"/>
      <c r="DN536"/>
    </row>
    <row r="537" spans="37:118" x14ac:dyDescent="0.2"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M537"/>
      <c r="DN537"/>
    </row>
    <row r="538" spans="37:118" x14ac:dyDescent="0.2"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M538"/>
      <c r="DN538"/>
    </row>
    <row r="539" spans="37:118" x14ac:dyDescent="0.2"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M539"/>
      <c r="DN539"/>
    </row>
    <row r="540" spans="37:118" x14ac:dyDescent="0.2"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M540"/>
      <c r="DN540"/>
    </row>
    <row r="541" spans="37:118" x14ac:dyDescent="0.2"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M541"/>
      <c r="DN541"/>
    </row>
    <row r="542" spans="37:118" x14ac:dyDescent="0.2"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M542"/>
      <c r="DN542"/>
    </row>
    <row r="543" spans="37:118" x14ac:dyDescent="0.2"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M543"/>
      <c r="DN543"/>
    </row>
    <row r="544" spans="37:118" x14ac:dyDescent="0.2"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M544"/>
      <c r="DN544"/>
    </row>
    <row r="545" spans="37:118" x14ac:dyDescent="0.2"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M545"/>
      <c r="DN545"/>
    </row>
    <row r="546" spans="37:118" x14ac:dyDescent="0.2"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M546"/>
      <c r="DN546"/>
    </row>
    <row r="547" spans="37:118" x14ac:dyDescent="0.2"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M547"/>
      <c r="DN547"/>
    </row>
    <row r="548" spans="37:118" x14ac:dyDescent="0.2"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M548"/>
      <c r="DN548"/>
    </row>
    <row r="549" spans="37:118" x14ac:dyDescent="0.2"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M549"/>
      <c r="DN549"/>
    </row>
    <row r="550" spans="37:118" x14ac:dyDescent="0.2"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M550"/>
      <c r="DN550"/>
    </row>
    <row r="551" spans="37:118" x14ac:dyDescent="0.2"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M551"/>
      <c r="DN551"/>
    </row>
    <row r="552" spans="37:118" x14ac:dyDescent="0.2"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M552"/>
      <c r="DN552"/>
    </row>
    <row r="553" spans="37:118" x14ac:dyDescent="0.2"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M553"/>
      <c r="DN553"/>
    </row>
    <row r="554" spans="37:118" x14ac:dyDescent="0.2"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M554"/>
      <c r="DN554"/>
    </row>
    <row r="555" spans="37:118" x14ac:dyDescent="0.2"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M555"/>
      <c r="DN555"/>
    </row>
    <row r="556" spans="37:118" x14ac:dyDescent="0.2"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M556"/>
      <c r="DN556"/>
    </row>
    <row r="557" spans="37:118" x14ac:dyDescent="0.2"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M557"/>
      <c r="DN557"/>
    </row>
    <row r="558" spans="37:118" x14ac:dyDescent="0.2"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M558"/>
      <c r="DN558"/>
    </row>
    <row r="559" spans="37:118" x14ac:dyDescent="0.2"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M559"/>
      <c r="DN559"/>
    </row>
    <row r="560" spans="37:118" x14ac:dyDescent="0.2"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M560"/>
      <c r="DN560"/>
    </row>
    <row r="561" spans="37:118" x14ac:dyDescent="0.2"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M561"/>
      <c r="DN561"/>
    </row>
    <row r="562" spans="37:118" x14ac:dyDescent="0.2"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M562"/>
      <c r="DN562"/>
    </row>
    <row r="563" spans="37:118" x14ac:dyDescent="0.2"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M563"/>
      <c r="DN563"/>
    </row>
    <row r="564" spans="37:118" x14ac:dyDescent="0.2"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M564"/>
      <c r="DN564"/>
    </row>
    <row r="565" spans="37:118" x14ac:dyDescent="0.2"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M565"/>
      <c r="DN565"/>
    </row>
    <row r="566" spans="37:118" x14ac:dyDescent="0.2"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M566"/>
      <c r="DN566"/>
    </row>
    <row r="567" spans="37:118" x14ac:dyDescent="0.2"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M567"/>
      <c r="DN567"/>
    </row>
    <row r="568" spans="37:118" x14ac:dyDescent="0.2"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M568"/>
      <c r="DN568"/>
    </row>
    <row r="569" spans="37:118" x14ac:dyDescent="0.2"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M569"/>
      <c r="DN569"/>
    </row>
    <row r="570" spans="37:118" x14ac:dyDescent="0.2"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M570"/>
      <c r="DN570"/>
    </row>
    <row r="571" spans="37:118" x14ac:dyDescent="0.2"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M571"/>
      <c r="DN571"/>
    </row>
    <row r="572" spans="37:118" x14ac:dyDescent="0.2"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M572"/>
      <c r="DN572"/>
    </row>
    <row r="573" spans="37:118" x14ac:dyDescent="0.2"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M573"/>
      <c r="DN573"/>
    </row>
    <row r="574" spans="37:118" x14ac:dyDescent="0.2"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M574"/>
      <c r="DN574"/>
    </row>
    <row r="575" spans="37:118" x14ac:dyDescent="0.2"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M575"/>
      <c r="DN575"/>
    </row>
    <row r="576" spans="37:118" x14ac:dyDescent="0.2"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M576"/>
      <c r="DN576"/>
    </row>
    <row r="577" spans="37:118" x14ac:dyDescent="0.2"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M577"/>
      <c r="DN577"/>
    </row>
    <row r="578" spans="37:118" x14ac:dyDescent="0.2"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M578"/>
      <c r="DN578"/>
    </row>
    <row r="579" spans="37:118" x14ac:dyDescent="0.2"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M579"/>
      <c r="DN579"/>
    </row>
    <row r="580" spans="37:118" x14ac:dyDescent="0.2"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M580"/>
      <c r="DN580"/>
    </row>
    <row r="581" spans="37:118" x14ac:dyDescent="0.2"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M581"/>
      <c r="DN581"/>
    </row>
    <row r="582" spans="37:118" x14ac:dyDescent="0.2"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M582"/>
      <c r="DN582"/>
    </row>
    <row r="583" spans="37:118" x14ac:dyDescent="0.2"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M583"/>
      <c r="DN583"/>
    </row>
    <row r="584" spans="37:118" x14ac:dyDescent="0.2"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M584"/>
      <c r="DN584"/>
    </row>
    <row r="585" spans="37:118" x14ac:dyDescent="0.2"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M585"/>
      <c r="DN585"/>
    </row>
    <row r="586" spans="37:118" x14ac:dyDescent="0.2"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M586"/>
      <c r="DN586"/>
    </row>
    <row r="587" spans="37:118" x14ac:dyDescent="0.2"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M587"/>
      <c r="DN587"/>
    </row>
    <row r="588" spans="37:118" x14ac:dyDescent="0.2"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M588"/>
      <c r="DN588"/>
    </row>
    <row r="589" spans="37:118" x14ac:dyDescent="0.2"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M589"/>
      <c r="DN589"/>
    </row>
    <row r="590" spans="37:118" x14ac:dyDescent="0.2"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M590"/>
      <c r="DN590"/>
    </row>
    <row r="591" spans="37:118" x14ac:dyDescent="0.2"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M591"/>
      <c r="DN591"/>
    </row>
    <row r="592" spans="37:118" x14ac:dyDescent="0.2"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M592"/>
      <c r="DN592"/>
    </row>
    <row r="593" spans="37:118" x14ac:dyDescent="0.2"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M593"/>
      <c r="DN593"/>
    </row>
    <row r="594" spans="37:118" x14ac:dyDescent="0.2"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M594"/>
      <c r="DN594"/>
    </row>
    <row r="595" spans="37:118" x14ac:dyDescent="0.2"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M595"/>
      <c r="DN595"/>
    </row>
    <row r="596" spans="37:118" x14ac:dyDescent="0.2"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M596"/>
      <c r="DN596"/>
    </row>
    <row r="597" spans="37:118" x14ac:dyDescent="0.2"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M597"/>
      <c r="DN597"/>
    </row>
    <row r="598" spans="37:118" x14ac:dyDescent="0.2"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M598"/>
      <c r="DN598"/>
    </row>
    <row r="599" spans="37:118" x14ac:dyDescent="0.2"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M599"/>
      <c r="DN599"/>
    </row>
    <row r="600" spans="37:118" x14ac:dyDescent="0.2"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M600"/>
      <c r="DN600"/>
    </row>
    <row r="601" spans="37:118" x14ac:dyDescent="0.2"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M601"/>
      <c r="DN601"/>
    </row>
    <row r="602" spans="37:118" x14ac:dyDescent="0.2"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M602"/>
      <c r="DN602"/>
    </row>
    <row r="603" spans="37:118" x14ac:dyDescent="0.2"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M603"/>
      <c r="DN603"/>
    </row>
    <row r="604" spans="37:118" x14ac:dyDescent="0.2"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M604"/>
      <c r="DN604"/>
    </row>
    <row r="605" spans="37:118" x14ac:dyDescent="0.2"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M605"/>
      <c r="DN605"/>
    </row>
    <row r="606" spans="37:118" x14ac:dyDescent="0.2"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M606"/>
      <c r="DN606"/>
    </row>
    <row r="607" spans="37:118" x14ac:dyDescent="0.2"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M607"/>
      <c r="DN607"/>
    </row>
    <row r="608" spans="37:118" x14ac:dyDescent="0.2"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M608"/>
      <c r="DN608"/>
    </row>
    <row r="609" spans="37:118" x14ac:dyDescent="0.2"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M609"/>
      <c r="DN609"/>
    </row>
    <row r="610" spans="37:118" x14ac:dyDescent="0.2"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M610"/>
      <c r="DN610"/>
    </row>
    <row r="611" spans="37:118" x14ac:dyDescent="0.2"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M611"/>
      <c r="DN611"/>
    </row>
    <row r="612" spans="37:118" x14ac:dyDescent="0.2"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M612"/>
      <c r="DN612"/>
    </row>
    <row r="613" spans="37:118" x14ac:dyDescent="0.2"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M613"/>
      <c r="DN613"/>
    </row>
    <row r="614" spans="37:118" x14ac:dyDescent="0.2"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M614"/>
      <c r="DN614"/>
    </row>
    <row r="615" spans="37:118" x14ac:dyDescent="0.2"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M615"/>
      <c r="DN615"/>
    </row>
    <row r="616" spans="37:118" x14ac:dyDescent="0.2"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M616"/>
      <c r="DN616"/>
    </row>
    <row r="617" spans="37:118" x14ac:dyDescent="0.2"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M617"/>
      <c r="DN617"/>
    </row>
    <row r="618" spans="37:118" x14ac:dyDescent="0.2"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M618"/>
      <c r="DN618"/>
    </row>
    <row r="619" spans="37:118" x14ac:dyDescent="0.2"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M619"/>
      <c r="DN619"/>
    </row>
    <row r="620" spans="37:118" x14ac:dyDescent="0.2"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M620"/>
      <c r="DN620"/>
    </row>
    <row r="621" spans="37:118" x14ac:dyDescent="0.2"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M621"/>
      <c r="DN621"/>
    </row>
    <row r="622" spans="37:118" x14ac:dyDescent="0.2"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M622"/>
      <c r="DN622"/>
    </row>
    <row r="623" spans="37:118" x14ac:dyDescent="0.2"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M623"/>
      <c r="DN623"/>
    </row>
    <row r="624" spans="37:118" x14ac:dyDescent="0.2"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M624"/>
      <c r="DN624"/>
    </row>
    <row r="625" spans="37:118" x14ac:dyDescent="0.2"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M625"/>
      <c r="DN625"/>
    </row>
    <row r="626" spans="37:118" x14ac:dyDescent="0.2"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M626"/>
      <c r="DN626"/>
    </row>
    <row r="627" spans="37:118" x14ac:dyDescent="0.2"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M627"/>
      <c r="DN627"/>
    </row>
    <row r="628" spans="37:118" x14ac:dyDescent="0.2"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M628"/>
      <c r="DN628"/>
    </row>
    <row r="629" spans="37:118" x14ac:dyDescent="0.2"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M629"/>
      <c r="DN629"/>
    </row>
    <row r="630" spans="37:118" x14ac:dyDescent="0.2"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M630"/>
      <c r="DN630"/>
    </row>
    <row r="631" spans="37:118" x14ac:dyDescent="0.2"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  <c r="CB631"/>
      <c r="CC631"/>
      <c r="CD631"/>
      <c r="CE631"/>
      <c r="CF631"/>
      <c r="CG631"/>
      <c r="CH631"/>
      <c r="CI631"/>
      <c r="CJ631"/>
      <c r="CK631"/>
      <c r="CL631"/>
      <c r="CM631"/>
      <c r="CN631"/>
      <c r="CO631"/>
      <c r="CP631"/>
      <c r="CQ631"/>
      <c r="CR631"/>
      <c r="CS631"/>
      <c r="CT631"/>
      <c r="CU631"/>
      <c r="CV631"/>
      <c r="CW631"/>
      <c r="CX631"/>
      <c r="CY631"/>
      <c r="CZ631"/>
      <c r="DA631"/>
      <c r="DB631"/>
      <c r="DC631"/>
      <c r="DD631"/>
      <c r="DM631"/>
      <c r="DN631"/>
    </row>
    <row r="632" spans="37:118" x14ac:dyDescent="0.2"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  <c r="CB632"/>
      <c r="CC632"/>
      <c r="CD632"/>
      <c r="CE632"/>
      <c r="CF632"/>
      <c r="CG632"/>
      <c r="CH632"/>
      <c r="CI632"/>
      <c r="CJ632"/>
      <c r="CK632"/>
      <c r="CL632"/>
      <c r="CM632"/>
      <c r="CN632"/>
      <c r="CO632"/>
      <c r="CP632"/>
      <c r="CQ632"/>
      <c r="CR632"/>
      <c r="CS632"/>
      <c r="CT632"/>
      <c r="CU632"/>
      <c r="CV632"/>
      <c r="CW632"/>
      <c r="CX632"/>
      <c r="CY632"/>
      <c r="CZ632"/>
      <c r="DA632"/>
      <c r="DB632"/>
      <c r="DC632"/>
      <c r="DD632"/>
      <c r="DM632"/>
      <c r="DN632"/>
    </row>
    <row r="633" spans="37:118" x14ac:dyDescent="0.2"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  <c r="CB633"/>
      <c r="CC633"/>
      <c r="CD633"/>
      <c r="CE633"/>
      <c r="CF633"/>
      <c r="CG633"/>
      <c r="CH633"/>
      <c r="CI633"/>
      <c r="CJ633"/>
      <c r="CK633"/>
      <c r="CL633"/>
      <c r="CM633"/>
      <c r="CN633"/>
      <c r="CO633"/>
      <c r="CP633"/>
      <c r="CQ633"/>
      <c r="CR633"/>
      <c r="CS633"/>
      <c r="CT633"/>
      <c r="CU633"/>
      <c r="CV633"/>
      <c r="CW633"/>
      <c r="CX633"/>
      <c r="CY633"/>
      <c r="CZ633"/>
      <c r="DA633"/>
      <c r="DB633"/>
      <c r="DC633"/>
      <c r="DD633"/>
      <c r="DM633"/>
      <c r="DN633"/>
    </row>
    <row r="634" spans="37:118" x14ac:dyDescent="0.2"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  <c r="CB634"/>
      <c r="CC634"/>
      <c r="CD634"/>
      <c r="CE634"/>
      <c r="CF634"/>
      <c r="CG634"/>
      <c r="CH634"/>
      <c r="CI634"/>
      <c r="CJ634"/>
      <c r="CK634"/>
      <c r="CL634"/>
      <c r="CM634"/>
      <c r="CN634"/>
      <c r="CO634"/>
      <c r="CP634"/>
      <c r="CQ634"/>
      <c r="CR634"/>
      <c r="CS634"/>
      <c r="CT634"/>
      <c r="CU634"/>
      <c r="CV634"/>
      <c r="CW634"/>
      <c r="CX634"/>
      <c r="CY634"/>
      <c r="CZ634"/>
      <c r="DA634"/>
      <c r="DB634"/>
      <c r="DC634"/>
      <c r="DD634"/>
      <c r="DM634"/>
      <c r="DN634"/>
    </row>
    <row r="635" spans="37:118" x14ac:dyDescent="0.2"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  <c r="CB635"/>
      <c r="CC635"/>
      <c r="CD635"/>
      <c r="CE635"/>
      <c r="CF635"/>
      <c r="CG635"/>
      <c r="CH635"/>
      <c r="CI635"/>
      <c r="CJ635"/>
      <c r="CK635"/>
      <c r="CL635"/>
      <c r="CM635"/>
      <c r="CN635"/>
      <c r="CO635"/>
      <c r="CP635"/>
      <c r="CQ635"/>
      <c r="CR635"/>
      <c r="CS635"/>
      <c r="CT635"/>
      <c r="CU635"/>
      <c r="CV635"/>
      <c r="CW635"/>
      <c r="CX635"/>
      <c r="CY635"/>
      <c r="CZ635"/>
      <c r="DA635"/>
      <c r="DB635"/>
      <c r="DC635"/>
      <c r="DD635"/>
      <c r="DM635"/>
      <c r="DN635"/>
    </row>
    <row r="636" spans="37:118" x14ac:dyDescent="0.2"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  <c r="CB636"/>
      <c r="CC636"/>
      <c r="CD636"/>
      <c r="CE636"/>
      <c r="CF636"/>
      <c r="CG636"/>
      <c r="CH636"/>
      <c r="CI636"/>
      <c r="CJ636"/>
      <c r="CK636"/>
      <c r="CL636"/>
      <c r="CM636"/>
      <c r="CN636"/>
      <c r="CO636"/>
      <c r="CP636"/>
      <c r="CQ636"/>
      <c r="CR636"/>
      <c r="CS636"/>
      <c r="CT636"/>
      <c r="CU636"/>
      <c r="CV636"/>
      <c r="CW636"/>
      <c r="CX636"/>
      <c r="CY636"/>
      <c r="CZ636"/>
      <c r="DA636"/>
      <c r="DB636"/>
      <c r="DC636"/>
      <c r="DD636"/>
      <c r="DM636"/>
      <c r="DN636"/>
    </row>
    <row r="637" spans="37:118" x14ac:dyDescent="0.2"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  <c r="CB637"/>
      <c r="CC637"/>
      <c r="CD637"/>
      <c r="CE637"/>
      <c r="CF637"/>
      <c r="CG637"/>
      <c r="CH637"/>
      <c r="CI637"/>
      <c r="CJ637"/>
      <c r="CK637"/>
      <c r="CL637"/>
      <c r="CM637"/>
      <c r="CN637"/>
      <c r="CO637"/>
      <c r="CP637"/>
      <c r="CQ637"/>
      <c r="CR637"/>
      <c r="CS637"/>
      <c r="CT637"/>
      <c r="CU637"/>
      <c r="CV637"/>
      <c r="CW637"/>
      <c r="CX637"/>
      <c r="CY637"/>
      <c r="CZ637"/>
      <c r="DA637"/>
      <c r="DB637"/>
      <c r="DC637"/>
      <c r="DD637"/>
      <c r="DM637"/>
      <c r="DN637"/>
    </row>
    <row r="638" spans="37:118" x14ac:dyDescent="0.2"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M638"/>
      <c r="DN638"/>
    </row>
    <row r="639" spans="37:118" x14ac:dyDescent="0.2"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  <c r="CB639"/>
      <c r="CC639"/>
      <c r="CD639"/>
      <c r="CE639"/>
      <c r="CF639"/>
      <c r="CG639"/>
      <c r="CH639"/>
      <c r="CI639"/>
      <c r="CJ639"/>
      <c r="CK639"/>
      <c r="CL639"/>
      <c r="CM639"/>
      <c r="CN639"/>
      <c r="CO639"/>
      <c r="CP639"/>
      <c r="CQ639"/>
      <c r="CR639"/>
      <c r="CS639"/>
      <c r="CT639"/>
      <c r="CU639"/>
      <c r="CV639"/>
      <c r="CW639"/>
      <c r="CX639"/>
      <c r="CY639"/>
      <c r="CZ639"/>
      <c r="DA639"/>
      <c r="DB639"/>
      <c r="DC639"/>
      <c r="DD639"/>
      <c r="DM639"/>
      <c r="DN639"/>
    </row>
    <row r="640" spans="37:118" x14ac:dyDescent="0.2"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  <c r="CB640"/>
      <c r="CC640"/>
      <c r="CD640"/>
      <c r="CE640"/>
      <c r="CF640"/>
      <c r="CG640"/>
      <c r="CH640"/>
      <c r="CI640"/>
      <c r="CJ640"/>
      <c r="CK640"/>
      <c r="CL640"/>
      <c r="CM640"/>
      <c r="CN640"/>
      <c r="CO640"/>
      <c r="CP640"/>
      <c r="CQ640"/>
      <c r="CR640"/>
      <c r="CS640"/>
      <c r="CT640"/>
      <c r="CU640"/>
      <c r="CV640"/>
      <c r="CW640"/>
      <c r="CX640"/>
      <c r="CY640"/>
      <c r="CZ640"/>
      <c r="DA640"/>
      <c r="DB640"/>
      <c r="DC640"/>
      <c r="DD640"/>
      <c r="DM640"/>
      <c r="DN640"/>
    </row>
    <row r="641" spans="37:118" x14ac:dyDescent="0.2"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  <c r="CB641"/>
      <c r="CC641"/>
      <c r="CD641"/>
      <c r="CE641"/>
      <c r="CF641"/>
      <c r="CG641"/>
      <c r="CH641"/>
      <c r="CI641"/>
      <c r="CJ641"/>
      <c r="CK641"/>
      <c r="CL641"/>
      <c r="CM641"/>
      <c r="CN641"/>
      <c r="CO641"/>
      <c r="CP641"/>
      <c r="CQ641"/>
      <c r="CR641"/>
      <c r="CS641"/>
      <c r="CT641"/>
      <c r="CU641"/>
      <c r="CV641"/>
      <c r="CW641"/>
      <c r="CX641"/>
      <c r="CY641"/>
      <c r="CZ641"/>
      <c r="DA641"/>
      <c r="DB641"/>
      <c r="DC641"/>
      <c r="DD641"/>
      <c r="DM641"/>
      <c r="DN641"/>
    </row>
    <row r="642" spans="37:118" x14ac:dyDescent="0.2"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M642"/>
      <c r="DN642"/>
    </row>
    <row r="643" spans="37:118" x14ac:dyDescent="0.2"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  <c r="CB643"/>
      <c r="CC643"/>
      <c r="CD643"/>
      <c r="CE643"/>
      <c r="CF643"/>
      <c r="CG643"/>
      <c r="CH643"/>
      <c r="CI643"/>
      <c r="CJ643"/>
      <c r="CK643"/>
      <c r="CL643"/>
      <c r="CM643"/>
      <c r="CN643"/>
      <c r="CO643"/>
      <c r="CP643"/>
      <c r="CQ643"/>
      <c r="CR643"/>
      <c r="CS643"/>
      <c r="CT643"/>
      <c r="CU643"/>
      <c r="CV643"/>
      <c r="CW643"/>
      <c r="CX643"/>
      <c r="CY643"/>
      <c r="CZ643"/>
      <c r="DA643"/>
      <c r="DB643"/>
      <c r="DC643"/>
      <c r="DD643"/>
      <c r="DM643"/>
      <c r="DN643"/>
    </row>
    <row r="644" spans="37:118" x14ac:dyDescent="0.2"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M644"/>
      <c r="DN644"/>
    </row>
    <row r="645" spans="37:118" x14ac:dyDescent="0.2"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  <c r="CB645"/>
      <c r="CC645"/>
      <c r="CD645"/>
      <c r="CE645"/>
      <c r="CF645"/>
      <c r="CG645"/>
      <c r="CH645"/>
      <c r="CI645"/>
      <c r="CJ645"/>
      <c r="CK645"/>
      <c r="CL645"/>
      <c r="CM645"/>
      <c r="CN645"/>
      <c r="CO645"/>
      <c r="CP645"/>
      <c r="CQ645"/>
      <c r="CR645"/>
      <c r="CS645"/>
      <c r="CT645"/>
      <c r="CU645"/>
      <c r="CV645"/>
      <c r="CW645"/>
      <c r="CX645"/>
      <c r="CY645"/>
      <c r="CZ645"/>
      <c r="DA645"/>
      <c r="DB645"/>
      <c r="DC645"/>
      <c r="DD645"/>
      <c r="DM645"/>
      <c r="DN645"/>
    </row>
    <row r="646" spans="37:118" x14ac:dyDescent="0.2"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  <c r="CB646"/>
      <c r="CC646"/>
      <c r="CD646"/>
      <c r="CE646"/>
      <c r="CF646"/>
      <c r="CG646"/>
      <c r="CH646"/>
      <c r="CI646"/>
      <c r="CJ646"/>
      <c r="CK646"/>
      <c r="CL646"/>
      <c r="CM646"/>
      <c r="CN646"/>
      <c r="CO646"/>
      <c r="CP646"/>
      <c r="CQ646"/>
      <c r="CR646"/>
      <c r="CS646"/>
      <c r="CT646"/>
      <c r="CU646"/>
      <c r="CV646"/>
      <c r="CW646"/>
      <c r="CX646"/>
      <c r="CY646"/>
      <c r="CZ646"/>
      <c r="DA646"/>
      <c r="DB646"/>
      <c r="DC646"/>
      <c r="DD646"/>
      <c r="DM646"/>
      <c r="DN646"/>
    </row>
    <row r="647" spans="37:118" x14ac:dyDescent="0.2"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  <c r="CB647"/>
      <c r="CC647"/>
      <c r="CD647"/>
      <c r="CE647"/>
      <c r="CF647"/>
      <c r="CG647"/>
      <c r="CH647"/>
      <c r="CI647"/>
      <c r="CJ647"/>
      <c r="CK647"/>
      <c r="CL647"/>
      <c r="CM647"/>
      <c r="CN647"/>
      <c r="CO647"/>
      <c r="CP647"/>
      <c r="CQ647"/>
      <c r="CR647"/>
      <c r="CS647"/>
      <c r="CT647"/>
      <c r="CU647"/>
      <c r="CV647"/>
      <c r="CW647"/>
      <c r="CX647"/>
      <c r="CY647"/>
      <c r="CZ647"/>
      <c r="DA647"/>
      <c r="DB647"/>
      <c r="DC647"/>
      <c r="DD647"/>
      <c r="DM647"/>
      <c r="DN647"/>
    </row>
    <row r="648" spans="37:118" x14ac:dyDescent="0.2"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  <c r="CB648"/>
      <c r="CC648"/>
      <c r="CD648"/>
      <c r="CE648"/>
      <c r="CF648"/>
      <c r="CG648"/>
      <c r="CH648"/>
      <c r="CI648"/>
      <c r="CJ648"/>
      <c r="CK648"/>
      <c r="CL648"/>
      <c r="CM648"/>
      <c r="CN648"/>
      <c r="CO648"/>
      <c r="CP648"/>
      <c r="CQ648"/>
      <c r="CR648"/>
      <c r="CS648"/>
      <c r="CT648"/>
      <c r="CU648"/>
      <c r="CV648"/>
      <c r="CW648"/>
      <c r="CX648"/>
      <c r="CY648"/>
      <c r="CZ648"/>
      <c r="DA648"/>
      <c r="DB648"/>
      <c r="DC648"/>
      <c r="DD648"/>
      <c r="DM648"/>
      <c r="DN648"/>
    </row>
    <row r="649" spans="37:118" x14ac:dyDescent="0.2"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  <c r="CB649"/>
      <c r="CC649"/>
      <c r="CD649"/>
      <c r="CE649"/>
      <c r="CF649"/>
      <c r="CG649"/>
      <c r="CH649"/>
      <c r="CI649"/>
      <c r="CJ649"/>
      <c r="CK649"/>
      <c r="CL649"/>
      <c r="CM649"/>
      <c r="CN649"/>
      <c r="CO649"/>
      <c r="CP649"/>
      <c r="CQ649"/>
      <c r="CR649"/>
      <c r="CS649"/>
      <c r="CT649"/>
      <c r="CU649"/>
      <c r="CV649"/>
      <c r="CW649"/>
      <c r="CX649"/>
      <c r="CY649"/>
      <c r="CZ649"/>
      <c r="DA649"/>
      <c r="DB649"/>
      <c r="DC649"/>
      <c r="DD649"/>
      <c r="DM649"/>
      <c r="DN649"/>
    </row>
    <row r="650" spans="37:118" x14ac:dyDescent="0.2"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M650"/>
      <c r="DN650"/>
    </row>
    <row r="651" spans="37:118" x14ac:dyDescent="0.2"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  <c r="CB651"/>
      <c r="CC651"/>
      <c r="CD651"/>
      <c r="CE651"/>
      <c r="CF651"/>
      <c r="CG651"/>
      <c r="CH651"/>
      <c r="CI651"/>
      <c r="CJ651"/>
      <c r="CK651"/>
      <c r="CL651"/>
      <c r="CM651"/>
      <c r="CN651"/>
      <c r="CO651"/>
      <c r="CP651"/>
      <c r="CQ651"/>
      <c r="CR651"/>
      <c r="CS651"/>
      <c r="CT651"/>
      <c r="CU651"/>
      <c r="CV651"/>
      <c r="CW651"/>
      <c r="CX651"/>
      <c r="CY651"/>
      <c r="CZ651"/>
      <c r="DA651"/>
      <c r="DB651"/>
      <c r="DC651"/>
      <c r="DD651"/>
      <c r="DM651"/>
      <c r="DN651"/>
    </row>
    <row r="652" spans="37:118" x14ac:dyDescent="0.2"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M652"/>
      <c r="DN652"/>
    </row>
    <row r="653" spans="37:118" x14ac:dyDescent="0.2"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  <c r="CB653"/>
      <c r="CC653"/>
      <c r="CD653"/>
      <c r="CE653"/>
      <c r="CF653"/>
      <c r="CG653"/>
      <c r="CH653"/>
      <c r="CI653"/>
      <c r="CJ653"/>
      <c r="CK653"/>
      <c r="CL653"/>
      <c r="CM653"/>
      <c r="CN653"/>
      <c r="CO653"/>
      <c r="CP653"/>
      <c r="CQ653"/>
      <c r="CR653"/>
      <c r="CS653"/>
      <c r="CT653"/>
      <c r="CU653"/>
      <c r="CV653"/>
      <c r="CW653"/>
      <c r="CX653"/>
      <c r="CY653"/>
      <c r="CZ653"/>
      <c r="DA653"/>
      <c r="DB653"/>
      <c r="DC653"/>
      <c r="DD653"/>
      <c r="DM653"/>
      <c r="DN653"/>
    </row>
    <row r="654" spans="37:118" x14ac:dyDescent="0.2"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M654"/>
      <c r="DN654"/>
    </row>
    <row r="655" spans="37:118" x14ac:dyDescent="0.2"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  <c r="CB655"/>
      <c r="CC655"/>
      <c r="CD655"/>
      <c r="CE655"/>
      <c r="CF655"/>
      <c r="CG655"/>
      <c r="CH655"/>
      <c r="CI655"/>
      <c r="CJ655"/>
      <c r="CK655"/>
      <c r="CL655"/>
      <c r="CM655"/>
      <c r="CN655"/>
      <c r="CO655"/>
      <c r="CP655"/>
      <c r="CQ655"/>
      <c r="CR655"/>
      <c r="CS655"/>
      <c r="CT655"/>
      <c r="CU655"/>
      <c r="CV655"/>
      <c r="CW655"/>
      <c r="CX655"/>
      <c r="CY655"/>
      <c r="CZ655"/>
      <c r="DA655"/>
      <c r="DB655"/>
      <c r="DC655"/>
      <c r="DD655"/>
      <c r="DM655"/>
      <c r="DN655"/>
    </row>
    <row r="656" spans="37:118" x14ac:dyDescent="0.2"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M656"/>
      <c r="DN656"/>
    </row>
    <row r="657" spans="37:118" x14ac:dyDescent="0.2"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  <c r="CB657"/>
      <c r="CC657"/>
      <c r="CD657"/>
      <c r="CE657"/>
      <c r="CF657"/>
      <c r="CG657"/>
      <c r="CH657"/>
      <c r="CI657"/>
      <c r="CJ657"/>
      <c r="CK657"/>
      <c r="CL657"/>
      <c r="CM657"/>
      <c r="CN657"/>
      <c r="CO657"/>
      <c r="CP657"/>
      <c r="CQ657"/>
      <c r="CR657"/>
      <c r="CS657"/>
      <c r="CT657"/>
      <c r="CU657"/>
      <c r="CV657"/>
      <c r="CW657"/>
      <c r="CX657"/>
      <c r="CY657"/>
      <c r="CZ657"/>
      <c r="DA657"/>
      <c r="DB657"/>
      <c r="DC657"/>
      <c r="DD657"/>
      <c r="DM657"/>
      <c r="DN657"/>
    </row>
    <row r="658" spans="37:118" x14ac:dyDescent="0.2"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  <c r="CB658"/>
      <c r="CC658"/>
      <c r="CD658"/>
      <c r="CE658"/>
      <c r="CF658"/>
      <c r="CG658"/>
      <c r="CH658"/>
      <c r="CI658"/>
      <c r="CJ658"/>
      <c r="CK658"/>
      <c r="CL658"/>
      <c r="CM658"/>
      <c r="CN658"/>
      <c r="CO658"/>
      <c r="CP658"/>
      <c r="CQ658"/>
      <c r="CR658"/>
      <c r="CS658"/>
      <c r="CT658"/>
      <c r="CU658"/>
      <c r="CV658"/>
      <c r="CW658"/>
      <c r="CX658"/>
      <c r="CY658"/>
      <c r="CZ658"/>
      <c r="DA658"/>
      <c r="DB658"/>
      <c r="DC658"/>
      <c r="DD658"/>
      <c r="DM658"/>
      <c r="DN658"/>
    </row>
    <row r="659" spans="37:118" x14ac:dyDescent="0.2"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  <c r="CB659"/>
      <c r="CC659"/>
      <c r="CD659"/>
      <c r="CE659"/>
      <c r="CF659"/>
      <c r="CG659"/>
      <c r="CH659"/>
      <c r="CI659"/>
      <c r="CJ659"/>
      <c r="CK659"/>
      <c r="CL659"/>
      <c r="CM659"/>
      <c r="CN659"/>
      <c r="CO659"/>
      <c r="CP659"/>
      <c r="CQ659"/>
      <c r="CR659"/>
      <c r="CS659"/>
      <c r="CT659"/>
      <c r="CU659"/>
      <c r="CV659"/>
      <c r="CW659"/>
      <c r="CX659"/>
      <c r="CY659"/>
      <c r="CZ659"/>
      <c r="DA659"/>
      <c r="DB659"/>
      <c r="DC659"/>
      <c r="DD659"/>
      <c r="DM659"/>
      <c r="DN659"/>
    </row>
    <row r="660" spans="37:118" x14ac:dyDescent="0.2"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  <c r="CB660"/>
      <c r="CC660"/>
      <c r="CD660"/>
      <c r="CE660"/>
      <c r="CF660"/>
      <c r="CG660"/>
      <c r="CH660"/>
      <c r="CI660"/>
      <c r="CJ660"/>
      <c r="CK660"/>
      <c r="CL660"/>
      <c r="CM660"/>
      <c r="CN660"/>
      <c r="CO660"/>
      <c r="CP660"/>
      <c r="CQ660"/>
      <c r="CR660"/>
      <c r="CS660"/>
      <c r="CT660"/>
      <c r="CU660"/>
      <c r="CV660"/>
      <c r="CW660"/>
      <c r="CX660"/>
      <c r="CY660"/>
      <c r="CZ660"/>
      <c r="DA660"/>
      <c r="DB660"/>
      <c r="DC660"/>
      <c r="DD660"/>
      <c r="DM660"/>
      <c r="DN660"/>
    </row>
    <row r="661" spans="37:118" x14ac:dyDescent="0.2"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M661"/>
      <c r="DN661"/>
    </row>
    <row r="662" spans="37:118" x14ac:dyDescent="0.2"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M662"/>
      <c r="DN662"/>
    </row>
    <row r="663" spans="37:118" x14ac:dyDescent="0.2"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  <c r="CB663"/>
      <c r="CC663"/>
      <c r="CD663"/>
      <c r="CE663"/>
      <c r="CF663"/>
      <c r="CG663"/>
      <c r="CH663"/>
      <c r="CI663"/>
      <c r="CJ663"/>
      <c r="CK663"/>
      <c r="CL663"/>
      <c r="CM663"/>
      <c r="CN663"/>
      <c r="CO663"/>
      <c r="CP663"/>
      <c r="CQ663"/>
      <c r="CR663"/>
      <c r="CS663"/>
      <c r="CT663"/>
      <c r="CU663"/>
      <c r="CV663"/>
      <c r="CW663"/>
      <c r="CX663"/>
      <c r="CY663"/>
      <c r="CZ663"/>
      <c r="DA663"/>
      <c r="DB663"/>
      <c r="DC663"/>
      <c r="DD663"/>
      <c r="DM663"/>
      <c r="DN663"/>
    </row>
    <row r="664" spans="37:118" x14ac:dyDescent="0.2"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M664"/>
      <c r="DN664"/>
    </row>
    <row r="665" spans="37:118" x14ac:dyDescent="0.2"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  <c r="CB665"/>
      <c r="CC665"/>
      <c r="CD665"/>
      <c r="CE665"/>
      <c r="CF665"/>
      <c r="CG665"/>
      <c r="CH665"/>
      <c r="CI665"/>
      <c r="CJ665"/>
      <c r="CK665"/>
      <c r="CL665"/>
      <c r="CM665"/>
      <c r="CN665"/>
      <c r="CO665"/>
      <c r="CP665"/>
      <c r="CQ665"/>
      <c r="CR665"/>
      <c r="CS665"/>
      <c r="CT665"/>
      <c r="CU665"/>
      <c r="CV665"/>
      <c r="CW665"/>
      <c r="CX665"/>
      <c r="CY665"/>
      <c r="CZ665"/>
      <c r="DA665"/>
      <c r="DB665"/>
      <c r="DC665"/>
      <c r="DD665"/>
      <c r="DM665"/>
      <c r="DN665"/>
    </row>
    <row r="666" spans="37:118" x14ac:dyDescent="0.2"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  <c r="CB666"/>
      <c r="CC666"/>
      <c r="CD666"/>
      <c r="CE666"/>
      <c r="CF666"/>
      <c r="CG666"/>
      <c r="CH666"/>
      <c r="CI666"/>
      <c r="CJ666"/>
      <c r="CK666"/>
      <c r="CL666"/>
      <c r="CM666"/>
      <c r="CN666"/>
      <c r="CO666"/>
      <c r="CP666"/>
      <c r="CQ666"/>
      <c r="CR666"/>
      <c r="CS666"/>
      <c r="CT666"/>
      <c r="CU666"/>
      <c r="CV666"/>
      <c r="CW666"/>
      <c r="CX666"/>
      <c r="CY666"/>
      <c r="CZ666"/>
      <c r="DA666"/>
      <c r="DB666"/>
      <c r="DC666"/>
      <c r="DD666"/>
      <c r="DM666"/>
      <c r="DN666"/>
    </row>
    <row r="667" spans="37:118" x14ac:dyDescent="0.2"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M667"/>
      <c r="DN667"/>
    </row>
    <row r="668" spans="37:118" x14ac:dyDescent="0.2"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  <c r="CB668"/>
      <c r="CC668"/>
      <c r="CD668"/>
      <c r="CE668"/>
      <c r="CF668"/>
      <c r="CG668"/>
      <c r="CH668"/>
      <c r="CI668"/>
      <c r="CJ668"/>
      <c r="CK668"/>
      <c r="CL668"/>
      <c r="CM668"/>
      <c r="CN668"/>
      <c r="CO668"/>
      <c r="CP668"/>
      <c r="CQ668"/>
      <c r="CR668"/>
      <c r="CS668"/>
      <c r="CT668"/>
      <c r="CU668"/>
      <c r="CV668"/>
      <c r="CW668"/>
      <c r="CX668"/>
      <c r="CY668"/>
      <c r="CZ668"/>
      <c r="DA668"/>
      <c r="DB668"/>
      <c r="DC668"/>
      <c r="DD668"/>
      <c r="DM668"/>
      <c r="DN668"/>
    </row>
    <row r="669" spans="37:118" x14ac:dyDescent="0.2"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M669"/>
      <c r="DN669"/>
    </row>
    <row r="670" spans="37:118" x14ac:dyDescent="0.2"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  <c r="CB670"/>
      <c r="CC670"/>
      <c r="CD670"/>
      <c r="CE670"/>
      <c r="CF670"/>
      <c r="CG670"/>
      <c r="CH670"/>
      <c r="CI670"/>
      <c r="CJ670"/>
      <c r="CK670"/>
      <c r="CL670"/>
      <c r="CM670"/>
      <c r="CN670"/>
      <c r="CO670"/>
      <c r="CP670"/>
      <c r="CQ670"/>
      <c r="CR670"/>
      <c r="CS670"/>
      <c r="CT670"/>
      <c r="CU670"/>
      <c r="CV670"/>
      <c r="CW670"/>
      <c r="CX670"/>
      <c r="CY670"/>
      <c r="CZ670"/>
      <c r="DA670"/>
      <c r="DB670"/>
      <c r="DC670"/>
      <c r="DD670"/>
      <c r="DM670"/>
      <c r="DN670"/>
    </row>
    <row r="671" spans="37:118" x14ac:dyDescent="0.2"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M671"/>
      <c r="DN671"/>
    </row>
    <row r="672" spans="37:118" x14ac:dyDescent="0.2"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  <c r="CB672"/>
      <c r="CC672"/>
      <c r="CD672"/>
      <c r="CE672"/>
      <c r="CF672"/>
      <c r="CG672"/>
      <c r="CH672"/>
      <c r="CI672"/>
      <c r="CJ672"/>
      <c r="CK672"/>
      <c r="CL672"/>
      <c r="CM672"/>
      <c r="CN672"/>
      <c r="CO672"/>
      <c r="CP672"/>
      <c r="CQ672"/>
      <c r="CR672"/>
      <c r="CS672"/>
      <c r="CT672"/>
      <c r="CU672"/>
      <c r="CV672"/>
      <c r="CW672"/>
      <c r="CX672"/>
      <c r="CY672"/>
      <c r="CZ672"/>
      <c r="DA672"/>
      <c r="DB672"/>
      <c r="DC672"/>
      <c r="DD672"/>
      <c r="DM672"/>
      <c r="DN672"/>
    </row>
    <row r="673" spans="37:118" x14ac:dyDescent="0.2"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M673"/>
      <c r="DN673"/>
    </row>
    <row r="674" spans="37:118" x14ac:dyDescent="0.2"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  <c r="CB674"/>
      <c r="CC674"/>
      <c r="CD674"/>
      <c r="CE674"/>
      <c r="CF674"/>
      <c r="CG674"/>
      <c r="CH674"/>
      <c r="CI674"/>
      <c r="CJ674"/>
      <c r="CK674"/>
      <c r="CL674"/>
      <c r="CM674"/>
      <c r="CN674"/>
      <c r="CO674"/>
      <c r="CP674"/>
      <c r="CQ674"/>
      <c r="CR674"/>
      <c r="CS674"/>
      <c r="CT674"/>
      <c r="CU674"/>
      <c r="CV674"/>
      <c r="CW674"/>
      <c r="CX674"/>
      <c r="CY674"/>
      <c r="CZ674"/>
      <c r="DA674"/>
      <c r="DB674"/>
      <c r="DC674"/>
      <c r="DD674"/>
      <c r="DM674"/>
      <c r="DN674"/>
    </row>
    <row r="675" spans="37:118" x14ac:dyDescent="0.2"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M675"/>
      <c r="DN675"/>
    </row>
    <row r="676" spans="37:118" x14ac:dyDescent="0.2"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  <c r="CB676"/>
      <c r="CC676"/>
      <c r="CD676"/>
      <c r="CE676"/>
      <c r="CF676"/>
      <c r="CG676"/>
      <c r="CH676"/>
      <c r="CI676"/>
      <c r="CJ676"/>
      <c r="CK676"/>
      <c r="CL676"/>
      <c r="CM676"/>
      <c r="CN676"/>
      <c r="CO676"/>
      <c r="CP676"/>
      <c r="CQ676"/>
      <c r="CR676"/>
      <c r="CS676"/>
      <c r="CT676"/>
      <c r="CU676"/>
      <c r="CV676"/>
      <c r="CW676"/>
      <c r="CX676"/>
      <c r="CY676"/>
      <c r="CZ676"/>
      <c r="DA676"/>
      <c r="DB676"/>
      <c r="DC676"/>
      <c r="DD676"/>
      <c r="DM676"/>
      <c r="DN676"/>
    </row>
    <row r="677" spans="37:118" x14ac:dyDescent="0.2"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M677"/>
      <c r="DN677"/>
    </row>
    <row r="678" spans="37:118" x14ac:dyDescent="0.2"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  <c r="CB678"/>
      <c r="CC678"/>
      <c r="CD678"/>
      <c r="CE678"/>
      <c r="CF678"/>
      <c r="CG678"/>
      <c r="CH678"/>
      <c r="CI678"/>
      <c r="CJ678"/>
      <c r="CK678"/>
      <c r="CL678"/>
      <c r="CM678"/>
      <c r="CN678"/>
      <c r="CO678"/>
      <c r="CP678"/>
      <c r="CQ678"/>
      <c r="CR678"/>
      <c r="CS678"/>
      <c r="CT678"/>
      <c r="CU678"/>
      <c r="CV678"/>
      <c r="CW678"/>
      <c r="CX678"/>
      <c r="CY678"/>
      <c r="CZ678"/>
      <c r="DA678"/>
      <c r="DB678"/>
      <c r="DC678"/>
      <c r="DD678"/>
      <c r="DM678"/>
      <c r="DN678"/>
    </row>
    <row r="679" spans="37:118" x14ac:dyDescent="0.2"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  <c r="CB679"/>
      <c r="CC679"/>
      <c r="CD679"/>
      <c r="CE679"/>
      <c r="CF679"/>
      <c r="CG679"/>
      <c r="CH679"/>
      <c r="CI679"/>
      <c r="CJ679"/>
      <c r="CK679"/>
      <c r="CL679"/>
      <c r="CM679"/>
      <c r="CN679"/>
      <c r="CO679"/>
      <c r="CP679"/>
      <c r="CQ679"/>
      <c r="CR679"/>
      <c r="CS679"/>
      <c r="CT679"/>
      <c r="CU679"/>
      <c r="CV679"/>
      <c r="CW679"/>
      <c r="CX679"/>
      <c r="CY679"/>
      <c r="CZ679"/>
      <c r="DA679"/>
      <c r="DB679"/>
      <c r="DC679"/>
      <c r="DD679"/>
      <c r="DM679"/>
      <c r="DN679"/>
    </row>
    <row r="680" spans="37:118" x14ac:dyDescent="0.2"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  <c r="CB680"/>
      <c r="CC680"/>
      <c r="CD680"/>
      <c r="CE680"/>
      <c r="CF680"/>
      <c r="CG680"/>
      <c r="CH680"/>
      <c r="CI680"/>
      <c r="CJ680"/>
      <c r="CK680"/>
      <c r="CL680"/>
      <c r="CM680"/>
      <c r="CN680"/>
      <c r="CO680"/>
      <c r="CP680"/>
      <c r="CQ680"/>
      <c r="CR680"/>
      <c r="CS680"/>
      <c r="CT680"/>
      <c r="CU680"/>
      <c r="CV680"/>
      <c r="CW680"/>
      <c r="CX680"/>
      <c r="CY680"/>
      <c r="CZ680"/>
      <c r="DA680"/>
      <c r="DB680"/>
      <c r="DC680"/>
      <c r="DD680"/>
      <c r="DM680"/>
      <c r="DN680"/>
    </row>
    <row r="681" spans="37:118" x14ac:dyDescent="0.2"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  <c r="CB681"/>
      <c r="CC681"/>
      <c r="CD681"/>
      <c r="CE681"/>
      <c r="CF681"/>
      <c r="CG681"/>
      <c r="CH681"/>
      <c r="CI681"/>
      <c r="CJ681"/>
      <c r="CK681"/>
      <c r="CL681"/>
      <c r="CM681"/>
      <c r="CN681"/>
      <c r="CO681"/>
      <c r="CP681"/>
      <c r="CQ681"/>
      <c r="CR681"/>
      <c r="CS681"/>
      <c r="CT681"/>
      <c r="CU681"/>
      <c r="CV681"/>
      <c r="CW681"/>
      <c r="CX681"/>
      <c r="CY681"/>
      <c r="CZ681"/>
      <c r="DA681"/>
      <c r="DB681"/>
      <c r="DC681"/>
      <c r="DD681"/>
      <c r="DM681"/>
      <c r="DN681"/>
    </row>
    <row r="682" spans="37:118" x14ac:dyDescent="0.2"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  <c r="CB682"/>
      <c r="CC682"/>
      <c r="CD682"/>
      <c r="CE682"/>
      <c r="CF682"/>
      <c r="CG682"/>
      <c r="CH682"/>
      <c r="CI682"/>
      <c r="CJ682"/>
      <c r="CK682"/>
      <c r="CL682"/>
      <c r="CM682"/>
      <c r="CN682"/>
      <c r="CO682"/>
      <c r="CP682"/>
      <c r="CQ682"/>
      <c r="CR682"/>
      <c r="CS682"/>
      <c r="CT682"/>
      <c r="CU682"/>
      <c r="CV682"/>
      <c r="CW682"/>
      <c r="CX682"/>
      <c r="CY682"/>
      <c r="CZ682"/>
      <c r="DA682"/>
      <c r="DB682"/>
      <c r="DC682"/>
      <c r="DD682"/>
      <c r="DM682"/>
      <c r="DN682"/>
    </row>
    <row r="683" spans="37:118" x14ac:dyDescent="0.2"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  <c r="CB683"/>
      <c r="CC683"/>
      <c r="CD683"/>
      <c r="CE683"/>
      <c r="CF683"/>
      <c r="CG683"/>
      <c r="CH683"/>
      <c r="CI683"/>
      <c r="CJ683"/>
      <c r="CK683"/>
      <c r="CL683"/>
      <c r="CM683"/>
      <c r="CN683"/>
      <c r="CO683"/>
      <c r="CP683"/>
      <c r="CQ683"/>
      <c r="CR683"/>
      <c r="CS683"/>
      <c r="CT683"/>
      <c r="CU683"/>
      <c r="CV683"/>
      <c r="CW683"/>
      <c r="CX683"/>
      <c r="CY683"/>
      <c r="CZ683"/>
      <c r="DA683"/>
      <c r="DB683"/>
      <c r="DC683"/>
      <c r="DD683"/>
      <c r="DM683"/>
      <c r="DN683"/>
    </row>
    <row r="684" spans="37:118" x14ac:dyDescent="0.2"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  <c r="CB684"/>
      <c r="CC684"/>
      <c r="CD684"/>
      <c r="CE684"/>
      <c r="CF684"/>
      <c r="CG684"/>
      <c r="CH684"/>
      <c r="CI684"/>
      <c r="CJ684"/>
      <c r="CK684"/>
      <c r="CL684"/>
      <c r="CM684"/>
      <c r="CN684"/>
      <c r="CO684"/>
      <c r="CP684"/>
      <c r="CQ684"/>
      <c r="CR684"/>
      <c r="CS684"/>
      <c r="CT684"/>
      <c r="CU684"/>
      <c r="CV684"/>
      <c r="CW684"/>
      <c r="CX684"/>
      <c r="CY684"/>
      <c r="CZ684"/>
      <c r="DA684"/>
      <c r="DB684"/>
      <c r="DC684"/>
      <c r="DD684"/>
      <c r="DM684"/>
      <c r="DN684"/>
    </row>
    <row r="685" spans="37:118" x14ac:dyDescent="0.2"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  <c r="CB685"/>
      <c r="CC685"/>
      <c r="CD685"/>
      <c r="CE685"/>
      <c r="CF685"/>
      <c r="CG685"/>
      <c r="CH685"/>
      <c r="CI685"/>
      <c r="CJ685"/>
      <c r="CK685"/>
      <c r="CL685"/>
      <c r="CM685"/>
      <c r="CN685"/>
      <c r="CO685"/>
      <c r="CP685"/>
      <c r="CQ685"/>
      <c r="CR685"/>
      <c r="CS685"/>
      <c r="CT685"/>
      <c r="CU685"/>
      <c r="CV685"/>
      <c r="CW685"/>
      <c r="CX685"/>
      <c r="CY685"/>
      <c r="CZ685"/>
      <c r="DA685"/>
      <c r="DB685"/>
      <c r="DC685"/>
      <c r="DD685"/>
      <c r="DM685"/>
      <c r="DN685"/>
    </row>
    <row r="686" spans="37:118" x14ac:dyDescent="0.2"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M686"/>
      <c r="DN686"/>
    </row>
    <row r="687" spans="37:118" x14ac:dyDescent="0.2"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  <c r="CB687"/>
      <c r="CC687"/>
      <c r="CD687"/>
      <c r="CE687"/>
      <c r="CF687"/>
      <c r="CG687"/>
      <c r="CH687"/>
      <c r="CI687"/>
      <c r="CJ687"/>
      <c r="CK687"/>
      <c r="CL687"/>
      <c r="CM687"/>
      <c r="CN687"/>
      <c r="CO687"/>
      <c r="CP687"/>
      <c r="CQ687"/>
      <c r="CR687"/>
      <c r="CS687"/>
      <c r="CT687"/>
      <c r="CU687"/>
      <c r="CV687"/>
      <c r="CW687"/>
      <c r="CX687"/>
      <c r="CY687"/>
      <c r="CZ687"/>
      <c r="DA687"/>
      <c r="DB687"/>
      <c r="DC687"/>
      <c r="DD687"/>
      <c r="DM687"/>
      <c r="DN687"/>
    </row>
    <row r="688" spans="37:118" x14ac:dyDescent="0.2"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  <c r="CB688"/>
      <c r="CC688"/>
      <c r="CD688"/>
      <c r="CE688"/>
      <c r="CF688"/>
      <c r="CG688"/>
      <c r="CH688"/>
      <c r="CI688"/>
      <c r="CJ688"/>
      <c r="CK688"/>
      <c r="CL688"/>
      <c r="CM688"/>
      <c r="CN688"/>
      <c r="CO688"/>
      <c r="CP688"/>
      <c r="CQ688"/>
      <c r="CR688"/>
      <c r="CS688"/>
      <c r="CT688"/>
      <c r="CU688"/>
      <c r="CV688"/>
      <c r="CW688"/>
      <c r="CX688"/>
      <c r="CY688"/>
      <c r="CZ688"/>
      <c r="DA688"/>
      <c r="DB688"/>
      <c r="DC688"/>
      <c r="DD688"/>
      <c r="DM688"/>
      <c r="DN688"/>
    </row>
    <row r="689" spans="37:118" x14ac:dyDescent="0.2"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  <c r="CB689"/>
      <c r="CC689"/>
      <c r="CD689"/>
      <c r="CE689"/>
      <c r="CF689"/>
      <c r="CG689"/>
      <c r="CH689"/>
      <c r="CI689"/>
      <c r="CJ689"/>
      <c r="CK689"/>
      <c r="CL689"/>
      <c r="CM689"/>
      <c r="CN689"/>
      <c r="CO689"/>
      <c r="CP689"/>
      <c r="CQ689"/>
      <c r="CR689"/>
      <c r="CS689"/>
      <c r="CT689"/>
      <c r="CU689"/>
      <c r="CV689"/>
      <c r="CW689"/>
      <c r="CX689"/>
      <c r="CY689"/>
      <c r="CZ689"/>
      <c r="DA689"/>
      <c r="DB689"/>
      <c r="DC689"/>
      <c r="DD689"/>
      <c r="DM689"/>
      <c r="DN689"/>
    </row>
    <row r="690" spans="37:118" x14ac:dyDescent="0.2"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  <c r="CB690"/>
      <c r="CC690"/>
      <c r="CD690"/>
      <c r="CE690"/>
      <c r="CF690"/>
      <c r="CG690"/>
      <c r="CH690"/>
      <c r="CI690"/>
      <c r="CJ690"/>
      <c r="CK690"/>
      <c r="CL690"/>
      <c r="CM690"/>
      <c r="CN690"/>
      <c r="CO690"/>
      <c r="CP690"/>
      <c r="CQ690"/>
      <c r="CR690"/>
      <c r="CS690"/>
      <c r="CT690"/>
      <c r="CU690"/>
      <c r="CV690"/>
      <c r="CW690"/>
      <c r="CX690"/>
      <c r="CY690"/>
      <c r="CZ690"/>
      <c r="DA690"/>
      <c r="DB690"/>
      <c r="DC690"/>
      <c r="DD690"/>
      <c r="DM690"/>
      <c r="DN690"/>
    </row>
    <row r="691" spans="37:118" x14ac:dyDescent="0.2"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  <c r="CB691"/>
      <c r="CC691"/>
      <c r="CD691"/>
      <c r="CE691"/>
      <c r="CF691"/>
      <c r="CG691"/>
      <c r="CH691"/>
      <c r="CI691"/>
      <c r="CJ691"/>
      <c r="CK691"/>
      <c r="CL691"/>
      <c r="CM691"/>
      <c r="CN691"/>
      <c r="CO691"/>
      <c r="CP691"/>
      <c r="CQ691"/>
      <c r="CR691"/>
      <c r="CS691"/>
      <c r="CT691"/>
      <c r="CU691"/>
      <c r="CV691"/>
      <c r="CW691"/>
      <c r="CX691"/>
      <c r="CY691"/>
      <c r="CZ691"/>
      <c r="DA691"/>
      <c r="DB691"/>
      <c r="DC691"/>
      <c r="DD691"/>
      <c r="DM691"/>
      <c r="DN691"/>
    </row>
    <row r="692" spans="37:118" x14ac:dyDescent="0.2"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  <c r="CB692"/>
      <c r="CC692"/>
      <c r="CD692"/>
      <c r="CE692"/>
      <c r="CF692"/>
      <c r="CG692"/>
      <c r="CH692"/>
      <c r="CI692"/>
      <c r="CJ692"/>
      <c r="CK692"/>
      <c r="CL692"/>
      <c r="CM692"/>
      <c r="CN692"/>
      <c r="CO692"/>
      <c r="CP692"/>
      <c r="CQ692"/>
      <c r="CR692"/>
      <c r="CS692"/>
      <c r="CT692"/>
      <c r="CU692"/>
      <c r="CV692"/>
      <c r="CW692"/>
      <c r="CX692"/>
      <c r="CY692"/>
      <c r="CZ692"/>
      <c r="DA692"/>
      <c r="DB692"/>
      <c r="DC692"/>
      <c r="DD692"/>
      <c r="DM692"/>
      <c r="DN692"/>
    </row>
    <row r="693" spans="37:118" x14ac:dyDescent="0.2"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  <c r="CB693"/>
      <c r="CC693"/>
      <c r="CD693"/>
      <c r="CE693"/>
      <c r="CF693"/>
      <c r="CG693"/>
      <c r="CH693"/>
      <c r="CI693"/>
      <c r="CJ693"/>
      <c r="CK693"/>
      <c r="CL693"/>
      <c r="CM693"/>
      <c r="CN693"/>
      <c r="CO693"/>
      <c r="CP693"/>
      <c r="CQ693"/>
      <c r="CR693"/>
      <c r="CS693"/>
      <c r="CT693"/>
      <c r="CU693"/>
      <c r="CV693"/>
      <c r="CW693"/>
      <c r="CX693"/>
      <c r="CY693"/>
      <c r="CZ693"/>
      <c r="DA693"/>
      <c r="DB693"/>
      <c r="DC693"/>
      <c r="DD693"/>
      <c r="DM693"/>
      <c r="DN693"/>
    </row>
    <row r="694" spans="37:118" x14ac:dyDescent="0.2"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  <c r="CB694"/>
      <c r="CC694"/>
      <c r="CD694"/>
      <c r="CE694"/>
      <c r="CF694"/>
      <c r="CG694"/>
      <c r="CH694"/>
      <c r="CI694"/>
      <c r="CJ694"/>
      <c r="CK694"/>
      <c r="CL694"/>
      <c r="CM694"/>
      <c r="CN694"/>
      <c r="CO694"/>
      <c r="CP694"/>
      <c r="CQ694"/>
      <c r="CR694"/>
      <c r="CS694"/>
      <c r="CT694"/>
      <c r="CU694"/>
      <c r="CV694"/>
      <c r="CW694"/>
      <c r="CX694"/>
      <c r="CY694"/>
      <c r="CZ694"/>
      <c r="DA694"/>
      <c r="DB694"/>
      <c r="DC694"/>
      <c r="DD694"/>
      <c r="DM694"/>
      <c r="DN694"/>
    </row>
    <row r="695" spans="37:118" x14ac:dyDescent="0.2"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  <c r="CB695"/>
      <c r="CC695"/>
      <c r="CD695"/>
      <c r="CE695"/>
      <c r="CF695"/>
      <c r="CG695"/>
      <c r="CH695"/>
      <c r="CI695"/>
      <c r="CJ695"/>
      <c r="CK695"/>
      <c r="CL695"/>
      <c r="CM695"/>
      <c r="CN695"/>
      <c r="CO695"/>
      <c r="CP695"/>
      <c r="CQ695"/>
      <c r="CR695"/>
      <c r="CS695"/>
      <c r="CT695"/>
      <c r="CU695"/>
      <c r="CV695"/>
      <c r="CW695"/>
      <c r="CX695"/>
      <c r="CY695"/>
      <c r="CZ695"/>
      <c r="DA695"/>
      <c r="DB695"/>
      <c r="DC695"/>
      <c r="DD695"/>
      <c r="DM695"/>
      <c r="DN695"/>
    </row>
    <row r="696" spans="37:118" x14ac:dyDescent="0.2"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  <c r="CB696"/>
      <c r="CC696"/>
      <c r="CD696"/>
      <c r="CE696"/>
      <c r="CF696"/>
      <c r="CG696"/>
      <c r="CH696"/>
      <c r="CI696"/>
      <c r="CJ696"/>
      <c r="CK696"/>
      <c r="CL696"/>
      <c r="CM696"/>
      <c r="CN696"/>
      <c r="CO696"/>
      <c r="CP696"/>
      <c r="CQ696"/>
      <c r="CR696"/>
      <c r="CS696"/>
      <c r="CT696"/>
      <c r="CU696"/>
      <c r="CV696"/>
      <c r="CW696"/>
      <c r="CX696"/>
      <c r="CY696"/>
      <c r="CZ696"/>
      <c r="DA696"/>
      <c r="DB696"/>
      <c r="DC696"/>
      <c r="DD696"/>
      <c r="DM696"/>
      <c r="DN696"/>
    </row>
    <row r="697" spans="37:118" x14ac:dyDescent="0.2"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M697"/>
      <c r="DN697"/>
    </row>
    <row r="698" spans="37:118" x14ac:dyDescent="0.2"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  <c r="CB698"/>
      <c r="CC698"/>
      <c r="CD698"/>
      <c r="CE698"/>
      <c r="CF698"/>
      <c r="CG698"/>
      <c r="CH698"/>
      <c r="CI698"/>
      <c r="CJ698"/>
      <c r="CK698"/>
      <c r="CL698"/>
      <c r="CM698"/>
      <c r="CN698"/>
      <c r="CO698"/>
      <c r="CP698"/>
      <c r="CQ698"/>
      <c r="CR698"/>
      <c r="CS698"/>
      <c r="CT698"/>
      <c r="CU698"/>
      <c r="CV698"/>
      <c r="CW698"/>
      <c r="CX698"/>
      <c r="CY698"/>
      <c r="CZ698"/>
      <c r="DA698"/>
      <c r="DB698"/>
      <c r="DC698"/>
      <c r="DD698"/>
      <c r="DM698"/>
      <c r="DN698"/>
    </row>
    <row r="699" spans="37:118" x14ac:dyDescent="0.2"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  <c r="CB699"/>
      <c r="CC699"/>
      <c r="CD699"/>
      <c r="CE699"/>
      <c r="CF699"/>
      <c r="CG699"/>
      <c r="CH699"/>
      <c r="CI699"/>
      <c r="CJ699"/>
      <c r="CK699"/>
      <c r="CL699"/>
      <c r="CM699"/>
      <c r="CN699"/>
      <c r="CO699"/>
      <c r="CP699"/>
      <c r="CQ699"/>
      <c r="CR699"/>
      <c r="CS699"/>
      <c r="CT699"/>
      <c r="CU699"/>
      <c r="CV699"/>
      <c r="CW699"/>
      <c r="CX699"/>
      <c r="CY699"/>
      <c r="CZ699"/>
      <c r="DA699"/>
      <c r="DB699"/>
      <c r="DC699"/>
      <c r="DD699"/>
      <c r="DM699"/>
      <c r="DN699"/>
    </row>
    <row r="700" spans="37:118" x14ac:dyDescent="0.2"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  <c r="CB700"/>
      <c r="CC700"/>
      <c r="CD700"/>
      <c r="CE700"/>
      <c r="CF700"/>
      <c r="CG700"/>
      <c r="CH700"/>
      <c r="CI700"/>
      <c r="CJ700"/>
      <c r="CK700"/>
      <c r="CL700"/>
      <c r="CM700"/>
      <c r="CN700"/>
      <c r="CO700"/>
      <c r="CP700"/>
      <c r="CQ700"/>
      <c r="CR700"/>
      <c r="CS700"/>
      <c r="CT700"/>
      <c r="CU700"/>
      <c r="CV700"/>
      <c r="CW700"/>
      <c r="CX700"/>
      <c r="CY700"/>
      <c r="CZ700"/>
      <c r="DA700"/>
      <c r="DB700"/>
      <c r="DC700"/>
      <c r="DD700"/>
      <c r="DM700"/>
      <c r="DN700"/>
    </row>
    <row r="701" spans="37:118" x14ac:dyDescent="0.2"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  <c r="CB701"/>
      <c r="CC701"/>
      <c r="CD701"/>
      <c r="CE701"/>
      <c r="CF701"/>
      <c r="CG701"/>
      <c r="CH701"/>
      <c r="CI701"/>
      <c r="CJ701"/>
      <c r="CK701"/>
      <c r="CL701"/>
      <c r="CM701"/>
      <c r="CN701"/>
      <c r="CO701"/>
      <c r="CP701"/>
      <c r="CQ701"/>
      <c r="CR701"/>
      <c r="CS701"/>
      <c r="CT701"/>
      <c r="CU701"/>
      <c r="CV701"/>
      <c r="CW701"/>
      <c r="CX701"/>
      <c r="CY701"/>
      <c r="CZ701"/>
      <c r="DA701"/>
      <c r="DB701"/>
      <c r="DC701"/>
      <c r="DD701"/>
      <c r="DM701"/>
      <c r="DN701"/>
    </row>
    <row r="702" spans="37:118" x14ac:dyDescent="0.2"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  <c r="CB702"/>
      <c r="CC702"/>
      <c r="CD702"/>
      <c r="CE702"/>
      <c r="CF702"/>
      <c r="CG702"/>
      <c r="CH702"/>
      <c r="CI702"/>
      <c r="CJ702"/>
      <c r="CK702"/>
      <c r="CL702"/>
      <c r="CM702"/>
      <c r="CN702"/>
      <c r="CO702"/>
      <c r="CP702"/>
      <c r="CQ702"/>
      <c r="CR702"/>
      <c r="CS702"/>
      <c r="CT702"/>
      <c r="CU702"/>
      <c r="CV702"/>
      <c r="CW702"/>
      <c r="CX702"/>
      <c r="CY702"/>
      <c r="CZ702"/>
      <c r="DA702"/>
      <c r="DB702"/>
      <c r="DC702"/>
      <c r="DD702"/>
      <c r="DM702"/>
      <c r="DN702"/>
    </row>
    <row r="703" spans="37:118" x14ac:dyDescent="0.2"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  <c r="CB703"/>
      <c r="CC703"/>
      <c r="CD703"/>
      <c r="CE703"/>
      <c r="CF703"/>
      <c r="CG703"/>
      <c r="CH703"/>
      <c r="CI703"/>
      <c r="CJ703"/>
      <c r="CK703"/>
      <c r="CL703"/>
      <c r="CM703"/>
      <c r="CN703"/>
      <c r="CO703"/>
      <c r="CP703"/>
      <c r="CQ703"/>
      <c r="CR703"/>
      <c r="CS703"/>
      <c r="CT703"/>
      <c r="CU703"/>
      <c r="CV703"/>
      <c r="CW703"/>
      <c r="CX703"/>
      <c r="CY703"/>
      <c r="CZ703"/>
      <c r="DA703"/>
      <c r="DB703"/>
      <c r="DC703"/>
      <c r="DD703"/>
      <c r="DM703"/>
      <c r="DN703"/>
    </row>
    <row r="704" spans="37:118" x14ac:dyDescent="0.2"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  <c r="CB704"/>
      <c r="CC704"/>
      <c r="CD704"/>
      <c r="CE704"/>
      <c r="CF704"/>
      <c r="CG704"/>
      <c r="CH704"/>
      <c r="CI704"/>
      <c r="CJ704"/>
      <c r="CK704"/>
      <c r="CL704"/>
      <c r="CM704"/>
      <c r="CN704"/>
      <c r="CO704"/>
      <c r="CP704"/>
      <c r="CQ704"/>
      <c r="CR704"/>
      <c r="CS704"/>
      <c r="CT704"/>
      <c r="CU704"/>
      <c r="CV704"/>
      <c r="CW704"/>
      <c r="CX704"/>
      <c r="CY704"/>
      <c r="CZ704"/>
      <c r="DA704"/>
      <c r="DB704"/>
      <c r="DC704"/>
      <c r="DD704"/>
      <c r="DM704"/>
      <c r="DN704"/>
    </row>
    <row r="705" spans="37:118" x14ac:dyDescent="0.2"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  <c r="CB705"/>
      <c r="CC705"/>
      <c r="CD705"/>
      <c r="CE705"/>
      <c r="CF705"/>
      <c r="CG705"/>
      <c r="CH705"/>
      <c r="CI705"/>
      <c r="CJ705"/>
      <c r="CK705"/>
      <c r="CL705"/>
      <c r="CM705"/>
      <c r="CN705"/>
      <c r="CO705"/>
      <c r="CP705"/>
      <c r="CQ705"/>
      <c r="CR705"/>
      <c r="CS705"/>
      <c r="CT705"/>
      <c r="CU705"/>
      <c r="CV705"/>
      <c r="CW705"/>
      <c r="CX705"/>
      <c r="CY705"/>
      <c r="CZ705"/>
      <c r="DA705"/>
      <c r="DB705"/>
      <c r="DC705"/>
      <c r="DD705"/>
      <c r="DM705"/>
      <c r="DN705"/>
    </row>
    <row r="706" spans="37:118" x14ac:dyDescent="0.2"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  <c r="CB706"/>
      <c r="CC706"/>
      <c r="CD706"/>
      <c r="CE706"/>
      <c r="CF706"/>
      <c r="CG706"/>
      <c r="CH706"/>
      <c r="CI706"/>
      <c r="CJ706"/>
      <c r="CK706"/>
      <c r="CL706"/>
      <c r="CM706"/>
      <c r="CN706"/>
      <c r="CO706"/>
      <c r="CP706"/>
      <c r="CQ706"/>
      <c r="CR706"/>
      <c r="CS706"/>
      <c r="CT706"/>
      <c r="CU706"/>
      <c r="CV706"/>
      <c r="CW706"/>
      <c r="CX706"/>
      <c r="CY706"/>
      <c r="CZ706"/>
      <c r="DA706"/>
      <c r="DB706"/>
      <c r="DC706"/>
      <c r="DD706"/>
      <c r="DM706"/>
      <c r="DN706"/>
    </row>
    <row r="707" spans="37:118" x14ac:dyDescent="0.2"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  <c r="CB707"/>
      <c r="CC707"/>
      <c r="CD707"/>
      <c r="CE707"/>
      <c r="CF707"/>
      <c r="CG707"/>
      <c r="CH707"/>
      <c r="CI707"/>
      <c r="CJ707"/>
      <c r="CK707"/>
      <c r="CL707"/>
      <c r="CM707"/>
      <c r="CN707"/>
      <c r="CO707"/>
      <c r="CP707"/>
      <c r="CQ707"/>
      <c r="CR707"/>
      <c r="CS707"/>
      <c r="CT707"/>
      <c r="CU707"/>
      <c r="CV707"/>
      <c r="CW707"/>
      <c r="CX707"/>
      <c r="CY707"/>
      <c r="CZ707"/>
      <c r="DA707"/>
      <c r="DB707"/>
      <c r="DC707"/>
      <c r="DD707"/>
      <c r="DM707"/>
      <c r="DN707"/>
    </row>
    <row r="708" spans="37:118" x14ac:dyDescent="0.2"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M708"/>
      <c r="DN708"/>
    </row>
    <row r="709" spans="37:118" x14ac:dyDescent="0.2"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  <c r="CB709"/>
      <c r="CC709"/>
      <c r="CD709"/>
      <c r="CE709"/>
      <c r="CF709"/>
      <c r="CG709"/>
      <c r="CH709"/>
      <c r="CI709"/>
      <c r="CJ709"/>
      <c r="CK709"/>
      <c r="CL709"/>
      <c r="CM709"/>
      <c r="CN709"/>
      <c r="CO709"/>
      <c r="CP709"/>
      <c r="CQ709"/>
      <c r="CR709"/>
      <c r="CS709"/>
      <c r="CT709"/>
      <c r="CU709"/>
      <c r="CV709"/>
      <c r="CW709"/>
      <c r="CX709"/>
      <c r="CY709"/>
      <c r="CZ709"/>
      <c r="DA709"/>
      <c r="DB709"/>
      <c r="DC709"/>
      <c r="DD709"/>
      <c r="DM709"/>
      <c r="DN709"/>
    </row>
    <row r="710" spans="37:118" x14ac:dyDescent="0.2"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  <c r="CB710"/>
      <c r="CC710"/>
      <c r="CD710"/>
      <c r="CE710"/>
      <c r="CF710"/>
      <c r="CG710"/>
      <c r="CH710"/>
      <c r="CI710"/>
      <c r="CJ710"/>
      <c r="CK710"/>
      <c r="CL710"/>
      <c r="CM710"/>
      <c r="CN710"/>
      <c r="CO710"/>
      <c r="CP710"/>
      <c r="CQ710"/>
      <c r="CR710"/>
      <c r="CS710"/>
      <c r="CT710"/>
      <c r="CU710"/>
      <c r="CV710"/>
      <c r="CW710"/>
      <c r="CX710"/>
      <c r="CY710"/>
      <c r="CZ710"/>
      <c r="DA710"/>
      <c r="DB710"/>
      <c r="DC710"/>
      <c r="DD710"/>
      <c r="DM710"/>
      <c r="DN710"/>
    </row>
    <row r="711" spans="37:118" x14ac:dyDescent="0.2"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  <c r="CB711"/>
      <c r="CC711"/>
      <c r="CD711"/>
      <c r="CE711"/>
      <c r="CF711"/>
      <c r="CG711"/>
      <c r="CH711"/>
      <c r="CI711"/>
      <c r="CJ711"/>
      <c r="CK711"/>
      <c r="CL711"/>
      <c r="CM711"/>
      <c r="CN711"/>
      <c r="CO711"/>
      <c r="CP711"/>
      <c r="CQ711"/>
      <c r="CR711"/>
      <c r="CS711"/>
      <c r="CT711"/>
      <c r="CU711"/>
      <c r="CV711"/>
      <c r="CW711"/>
      <c r="CX711"/>
      <c r="CY711"/>
      <c r="CZ711"/>
      <c r="DA711"/>
      <c r="DB711"/>
      <c r="DC711"/>
      <c r="DD711"/>
      <c r="DM711"/>
      <c r="DN711"/>
    </row>
    <row r="712" spans="37:118" x14ac:dyDescent="0.2"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  <c r="CB712"/>
      <c r="CC712"/>
      <c r="CD712"/>
      <c r="CE712"/>
      <c r="CF712"/>
      <c r="CG712"/>
      <c r="CH712"/>
      <c r="CI712"/>
      <c r="CJ712"/>
      <c r="CK712"/>
      <c r="CL712"/>
      <c r="CM712"/>
      <c r="CN712"/>
      <c r="CO712"/>
      <c r="CP712"/>
      <c r="CQ712"/>
      <c r="CR712"/>
      <c r="CS712"/>
      <c r="CT712"/>
      <c r="CU712"/>
      <c r="CV712"/>
      <c r="CW712"/>
      <c r="CX712"/>
      <c r="CY712"/>
      <c r="CZ712"/>
      <c r="DA712"/>
      <c r="DB712"/>
      <c r="DC712"/>
      <c r="DD712"/>
      <c r="DM712"/>
      <c r="DN712"/>
    </row>
    <row r="713" spans="37:118" x14ac:dyDescent="0.2"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  <c r="CB713"/>
      <c r="CC713"/>
      <c r="CD713"/>
      <c r="CE713"/>
      <c r="CF713"/>
      <c r="CG713"/>
      <c r="CH713"/>
      <c r="CI713"/>
      <c r="CJ713"/>
      <c r="CK713"/>
      <c r="CL713"/>
      <c r="CM713"/>
      <c r="CN713"/>
      <c r="CO713"/>
      <c r="CP713"/>
      <c r="CQ713"/>
      <c r="CR713"/>
      <c r="CS713"/>
      <c r="CT713"/>
      <c r="CU713"/>
      <c r="CV713"/>
      <c r="CW713"/>
      <c r="CX713"/>
      <c r="CY713"/>
      <c r="CZ713"/>
      <c r="DA713"/>
      <c r="DB713"/>
      <c r="DC713"/>
      <c r="DD713"/>
      <c r="DM713"/>
      <c r="DN713"/>
    </row>
    <row r="714" spans="37:118" x14ac:dyDescent="0.2"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  <c r="CB714"/>
      <c r="CC714"/>
      <c r="CD714"/>
      <c r="CE714"/>
      <c r="CF714"/>
      <c r="CG714"/>
      <c r="CH714"/>
      <c r="CI714"/>
      <c r="CJ714"/>
      <c r="CK714"/>
      <c r="CL714"/>
      <c r="CM714"/>
      <c r="CN714"/>
      <c r="CO714"/>
      <c r="CP714"/>
      <c r="CQ714"/>
      <c r="CR714"/>
      <c r="CS714"/>
      <c r="CT714"/>
      <c r="CU714"/>
      <c r="CV714"/>
      <c r="CW714"/>
      <c r="CX714"/>
      <c r="CY714"/>
      <c r="CZ714"/>
      <c r="DA714"/>
      <c r="DB714"/>
      <c r="DC714"/>
      <c r="DD714"/>
      <c r="DM714"/>
      <c r="DN714"/>
    </row>
    <row r="715" spans="37:118" x14ac:dyDescent="0.2"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  <c r="CB715"/>
      <c r="CC715"/>
      <c r="CD715"/>
      <c r="CE715"/>
      <c r="CF715"/>
      <c r="CG715"/>
      <c r="CH715"/>
      <c r="CI715"/>
      <c r="CJ715"/>
      <c r="CK715"/>
      <c r="CL715"/>
      <c r="CM715"/>
      <c r="CN715"/>
      <c r="CO715"/>
      <c r="CP715"/>
      <c r="CQ715"/>
      <c r="CR715"/>
      <c r="CS715"/>
      <c r="CT715"/>
      <c r="CU715"/>
      <c r="CV715"/>
      <c r="CW715"/>
      <c r="CX715"/>
      <c r="CY715"/>
      <c r="CZ715"/>
      <c r="DA715"/>
      <c r="DB715"/>
      <c r="DC715"/>
      <c r="DD715"/>
      <c r="DM715"/>
      <c r="DN715"/>
    </row>
    <row r="716" spans="37:118" x14ac:dyDescent="0.2"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  <c r="CB716"/>
      <c r="CC716"/>
      <c r="CD716"/>
      <c r="CE716"/>
      <c r="CF716"/>
      <c r="CG716"/>
      <c r="CH716"/>
      <c r="CI716"/>
      <c r="CJ716"/>
      <c r="CK716"/>
      <c r="CL716"/>
      <c r="CM716"/>
      <c r="CN716"/>
      <c r="CO716"/>
      <c r="CP716"/>
      <c r="CQ716"/>
      <c r="CR716"/>
      <c r="CS716"/>
      <c r="CT716"/>
      <c r="CU716"/>
      <c r="CV716"/>
      <c r="CW716"/>
      <c r="CX716"/>
      <c r="CY716"/>
      <c r="CZ716"/>
      <c r="DA716"/>
      <c r="DB716"/>
      <c r="DC716"/>
      <c r="DD716"/>
      <c r="DM716"/>
      <c r="DN716"/>
    </row>
    <row r="717" spans="37:118" x14ac:dyDescent="0.2"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  <c r="CB717"/>
      <c r="CC717"/>
      <c r="CD717"/>
      <c r="CE717"/>
      <c r="CF717"/>
      <c r="CG717"/>
      <c r="CH717"/>
      <c r="CI717"/>
      <c r="CJ717"/>
      <c r="CK717"/>
      <c r="CL717"/>
      <c r="CM717"/>
      <c r="CN717"/>
      <c r="CO717"/>
      <c r="CP717"/>
      <c r="CQ717"/>
      <c r="CR717"/>
      <c r="CS717"/>
      <c r="CT717"/>
      <c r="CU717"/>
      <c r="CV717"/>
      <c r="CW717"/>
      <c r="CX717"/>
      <c r="CY717"/>
      <c r="CZ717"/>
      <c r="DA717"/>
      <c r="DB717"/>
      <c r="DC717"/>
      <c r="DD717"/>
      <c r="DM717"/>
      <c r="DN717"/>
    </row>
    <row r="718" spans="37:118" x14ac:dyDescent="0.2"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  <c r="CB718"/>
      <c r="CC718"/>
      <c r="CD718"/>
      <c r="CE718"/>
      <c r="CF718"/>
      <c r="CG718"/>
      <c r="CH718"/>
      <c r="CI718"/>
      <c r="CJ718"/>
      <c r="CK718"/>
      <c r="CL718"/>
      <c r="CM718"/>
      <c r="CN718"/>
      <c r="CO718"/>
      <c r="CP718"/>
      <c r="CQ718"/>
      <c r="CR718"/>
      <c r="CS718"/>
      <c r="CT718"/>
      <c r="CU718"/>
      <c r="CV718"/>
      <c r="CW718"/>
      <c r="CX718"/>
      <c r="CY718"/>
      <c r="CZ718"/>
      <c r="DA718"/>
      <c r="DB718"/>
      <c r="DC718"/>
      <c r="DD718"/>
      <c r="DM718"/>
      <c r="DN718"/>
    </row>
    <row r="719" spans="37:118" x14ac:dyDescent="0.2"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  <c r="CB719"/>
      <c r="CC719"/>
      <c r="CD719"/>
      <c r="CE719"/>
      <c r="CF719"/>
      <c r="CG719"/>
      <c r="CH719"/>
      <c r="CI719"/>
      <c r="CJ719"/>
      <c r="CK719"/>
      <c r="CL719"/>
      <c r="CM719"/>
      <c r="CN719"/>
      <c r="CO719"/>
      <c r="CP719"/>
      <c r="CQ719"/>
      <c r="CR719"/>
      <c r="CS719"/>
      <c r="CT719"/>
      <c r="CU719"/>
      <c r="CV719"/>
      <c r="CW719"/>
      <c r="CX719"/>
      <c r="CY719"/>
      <c r="CZ719"/>
      <c r="DA719"/>
      <c r="DB719"/>
      <c r="DC719"/>
      <c r="DD719"/>
      <c r="DM719"/>
      <c r="DN719"/>
    </row>
    <row r="720" spans="37:118" x14ac:dyDescent="0.2"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  <c r="CB720"/>
      <c r="CC720"/>
      <c r="CD720"/>
      <c r="CE720"/>
      <c r="CF720"/>
      <c r="CG720"/>
      <c r="CH720"/>
      <c r="CI720"/>
      <c r="CJ720"/>
      <c r="CK720"/>
      <c r="CL720"/>
      <c r="CM720"/>
      <c r="CN720"/>
      <c r="CO720"/>
      <c r="CP720"/>
      <c r="CQ720"/>
      <c r="CR720"/>
      <c r="CS720"/>
      <c r="CT720"/>
      <c r="CU720"/>
      <c r="CV720"/>
      <c r="CW720"/>
      <c r="CX720"/>
      <c r="CY720"/>
      <c r="CZ720"/>
      <c r="DA720"/>
      <c r="DB720"/>
      <c r="DC720"/>
      <c r="DD720"/>
      <c r="DM720"/>
      <c r="DN720"/>
    </row>
    <row r="721" spans="37:118" x14ac:dyDescent="0.2"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  <c r="CB721"/>
      <c r="CC721"/>
      <c r="CD721"/>
      <c r="CE721"/>
      <c r="CF721"/>
      <c r="CG721"/>
      <c r="CH721"/>
      <c r="CI721"/>
      <c r="CJ721"/>
      <c r="CK721"/>
      <c r="CL721"/>
      <c r="CM721"/>
      <c r="CN721"/>
      <c r="CO721"/>
      <c r="CP721"/>
      <c r="CQ721"/>
      <c r="CR721"/>
      <c r="CS721"/>
      <c r="CT721"/>
      <c r="CU721"/>
      <c r="CV721"/>
      <c r="CW721"/>
      <c r="CX721"/>
      <c r="CY721"/>
      <c r="CZ721"/>
      <c r="DA721"/>
      <c r="DB721"/>
      <c r="DC721"/>
      <c r="DD721"/>
      <c r="DM721"/>
      <c r="DN721"/>
    </row>
    <row r="722" spans="37:118" x14ac:dyDescent="0.2"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M722"/>
      <c r="DN722"/>
    </row>
    <row r="723" spans="37:118" x14ac:dyDescent="0.2"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  <c r="CB723"/>
      <c r="CC723"/>
      <c r="CD723"/>
      <c r="CE723"/>
      <c r="CF723"/>
      <c r="CG723"/>
      <c r="CH723"/>
      <c r="CI723"/>
      <c r="CJ723"/>
      <c r="CK723"/>
      <c r="CL723"/>
      <c r="CM723"/>
      <c r="CN723"/>
      <c r="CO723"/>
      <c r="CP723"/>
      <c r="CQ723"/>
      <c r="CR723"/>
      <c r="CS723"/>
      <c r="CT723"/>
      <c r="CU723"/>
      <c r="CV723"/>
      <c r="CW723"/>
      <c r="CX723"/>
      <c r="CY723"/>
      <c r="CZ723"/>
      <c r="DA723"/>
      <c r="DB723"/>
      <c r="DC723"/>
      <c r="DD723"/>
      <c r="DM723"/>
      <c r="DN723"/>
    </row>
    <row r="724" spans="37:118" x14ac:dyDescent="0.2"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  <c r="CB724"/>
      <c r="CC724"/>
      <c r="CD724"/>
      <c r="CE724"/>
      <c r="CF724"/>
      <c r="CG724"/>
      <c r="CH724"/>
      <c r="CI724"/>
      <c r="CJ724"/>
      <c r="CK724"/>
      <c r="CL724"/>
      <c r="CM724"/>
      <c r="CN724"/>
      <c r="CO724"/>
      <c r="CP724"/>
      <c r="CQ724"/>
      <c r="CR724"/>
      <c r="CS724"/>
      <c r="CT724"/>
      <c r="CU724"/>
      <c r="CV724"/>
      <c r="CW724"/>
      <c r="CX724"/>
      <c r="CY724"/>
      <c r="CZ724"/>
      <c r="DA724"/>
      <c r="DB724"/>
      <c r="DC724"/>
      <c r="DD724"/>
      <c r="DM724"/>
      <c r="DN724"/>
    </row>
    <row r="725" spans="37:118" x14ac:dyDescent="0.2"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  <c r="CB725"/>
      <c r="CC725"/>
      <c r="CD725"/>
      <c r="CE725"/>
      <c r="CF725"/>
      <c r="CG725"/>
      <c r="CH725"/>
      <c r="CI725"/>
      <c r="CJ725"/>
      <c r="CK725"/>
      <c r="CL725"/>
      <c r="CM725"/>
      <c r="CN725"/>
      <c r="CO725"/>
      <c r="CP725"/>
      <c r="CQ725"/>
      <c r="CR725"/>
      <c r="CS725"/>
      <c r="CT725"/>
      <c r="CU725"/>
      <c r="CV725"/>
      <c r="CW725"/>
      <c r="CX725"/>
      <c r="CY725"/>
      <c r="CZ725"/>
      <c r="DA725"/>
      <c r="DB725"/>
      <c r="DC725"/>
      <c r="DD725"/>
      <c r="DM725"/>
      <c r="DN725"/>
    </row>
    <row r="726" spans="37:118" x14ac:dyDescent="0.2"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  <c r="CB726"/>
      <c r="CC726"/>
      <c r="CD726"/>
      <c r="CE726"/>
      <c r="CF726"/>
      <c r="CG726"/>
      <c r="CH726"/>
      <c r="CI726"/>
      <c r="CJ726"/>
      <c r="CK726"/>
      <c r="CL726"/>
      <c r="CM726"/>
      <c r="CN726"/>
      <c r="CO726"/>
      <c r="CP726"/>
      <c r="CQ726"/>
      <c r="CR726"/>
      <c r="CS726"/>
      <c r="CT726"/>
      <c r="CU726"/>
      <c r="CV726"/>
      <c r="CW726"/>
      <c r="CX726"/>
      <c r="CY726"/>
      <c r="CZ726"/>
      <c r="DA726"/>
      <c r="DB726"/>
      <c r="DC726"/>
      <c r="DD726"/>
      <c r="DM726"/>
      <c r="DN726"/>
    </row>
    <row r="727" spans="37:118" x14ac:dyDescent="0.2"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  <c r="CB727"/>
      <c r="CC727"/>
      <c r="CD727"/>
      <c r="CE727"/>
      <c r="CF727"/>
      <c r="CG727"/>
      <c r="CH727"/>
      <c r="CI727"/>
      <c r="CJ727"/>
      <c r="CK727"/>
      <c r="CL727"/>
      <c r="CM727"/>
      <c r="CN727"/>
      <c r="CO727"/>
      <c r="CP727"/>
      <c r="CQ727"/>
      <c r="CR727"/>
      <c r="CS727"/>
      <c r="CT727"/>
      <c r="CU727"/>
      <c r="CV727"/>
      <c r="CW727"/>
      <c r="CX727"/>
      <c r="CY727"/>
      <c r="CZ727"/>
      <c r="DA727"/>
      <c r="DB727"/>
      <c r="DC727"/>
      <c r="DD727"/>
      <c r="DM727"/>
      <c r="DN727"/>
    </row>
    <row r="728" spans="37:118" x14ac:dyDescent="0.2"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  <c r="CB728"/>
      <c r="CC728"/>
      <c r="CD728"/>
      <c r="CE728"/>
      <c r="CF728"/>
      <c r="CG728"/>
      <c r="CH728"/>
      <c r="CI728"/>
      <c r="CJ728"/>
      <c r="CK728"/>
      <c r="CL728"/>
      <c r="CM728"/>
      <c r="CN728"/>
      <c r="CO728"/>
      <c r="CP728"/>
      <c r="CQ728"/>
      <c r="CR728"/>
      <c r="CS728"/>
      <c r="CT728"/>
      <c r="CU728"/>
      <c r="CV728"/>
      <c r="CW728"/>
      <c r="CX728"/>
      <c r="CY728"/>
      <c r="CZ728"/>
      <c r="DA728"/>
      <c r="DB728"/>
      <c r="DC728"/>
      <c r="DD728"/>
      <c r="DM728"/>
      <c r="DN728"/>
    </row>
    <row r="729" spans="37:118" x14ac:dyDescent="0.2"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  <c r="CB729"/>
      <c r="CC729"/>
      <c r="CD729"/>
      <c r="CE729"/>
      <c r="CF729"/>
      <c r="CG729"/>
      <c r="CH729"/>
      <c r="CI729"/>
      <c r="CJ729"/>
      <c r="CK729"/>
      <c r="CL729"/>
      <c r="CM729"/>
      <c r="CN729"/>
      <c r="CO729"/>
      <c r="CP729"/>
      <c r="CQ729"/>
      <c r="CR729"/>
      <c r="CS729"/>
      <c r="CT729"/>
      <c r="CU729"/>
      <c r="CV729"/>
      <c r="CW729"/>
      <c r="CX729"/>
      <c r="CY729"/>
      <c r="CZ729"/>
      <c r="DA729"/>
      <c r="DB729"/>
      <c r="DC729"/>
      <c r="DD729"/>
      <c r="DM729"/>
      <c r="DN729"/>
    </row>
    <row r="730" spans="37:118" x14ac:dyDescent="0.2"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  <c r="CB730"/>
      <c r="CC730"/>
      <c r="CD730"/>
      <c r="CE730"/>
      <c r="CF730"/>
      <c r="CG730"/>
      <c r="CH730"/>
      <c r="CI730"/>
      <c r="CJ730"/>
      <c r="CK730"/>
      <c r="CL730"/>
      <c r="CM730"/>
      <c r="CN730"/>
      <c r="CO730"/>
      <c r="CP730"/>
      <c r="CQ730"/>
      <c r="CR730"/>
      <c r="CS730"/>
      <c r="CT730"/>
      <c r="CU730"/>
      <c r="CV730"/>
      <c r="CW730"/>
      <c r="CX730"/>
      <c r="CY730"/>
      <c r="CZ730"/>
      <c r="DA730"/>
      <c r="DB730"/>
      <c r="DC730"/>
      <c r="DD730"/>
      <c r="DM730"/>
      <c r="DN730"/>
    </row>
    <row r="731" spans="37:118" x14ac:dyDescent="0.2"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  <c r="CB731"/>
      <c r="CC731"/>
      <c r="CD731"/>
      <c r="CE731"/>
      <c r="CF731"/>
      <c r="CG731"/>
      <c r="CH731"/>
      <c r="CI731"/>
      <c r="CJ731"/>
      <c r="CK731"/>
      <c r="CL731"/>
      <c r="CM731"/>
      <c r="CN731"/>
      <c r="CO731"/>
      <c r="CP731"/>
      <c r="CQ731"/>
      <c r="CR731"/>
      <c r="CS731"/>
      <c r="CT731"/>
      <c r="CU731"/>
      <c r="CV731"/>
      <c r="CW731"/>
      <c r="CX731"/>
      <c r="CY731"/>
      <c r="CZ731"/>
      <c r="DA731"/>
      <c r="DB731"/>
      <c r="DC731"/>
      <c r="DD731"/>
      <c r="DM731"/>
      <c r="DN731"/>
    </row>
    <row r="732" spans="37:118" x14ac:dyDescent="0.2"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  <c r="CB732"/>
      <c r="CC732"/>
      <c r="CD732"/>
      <c r="CE732"/>
      <c r="CF732"/>
      <c r="CG732"/>
      <c r="CH732"/>
      <c r="CI732"/>
      <c r="CJ732"/>
      <c r="CK732"/>
      <c r="CL732"/>
      <c r="CM732"/>
      <c r="CN732"/>
      <c r="CO732"/>
      <c r="CP732"/>
      <c r="CQ732"/>
      <c r="CR732"/>
      <c r="CS732"/>
      <c r="CT732"/>
      <c r="CU732"/>
      <c r="CV732"/>
      <c r="CW732"/>
      <c r="CX732"/>
      <c r="CY732"/>
      <c r="CZ732"/>
      <c r="DA732"/>
      <c r="DB732"/>
      <c r="DC732"/>
      <c r="DD732"/>
      <c r="DM732"/>
      <c r="DN732"/>
    </row>
    <row r="733" spans="37:118" x14ac:dyDescent="0.2"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  <c r="CB733"/>
      <c r="CC733"/>
      <c r="CD733"/>
      <c r="CE733"/>
      <c r="CF733"/>
      <c r="CG733"/>
      <c r="CH733"/>
      <c r="CI733"/>
      <c r="CJ733"/>
      <c r="CK733"/>
      <c r="CL733"/>
      <c r="CM733"/>
      <c r="CN733"/>
      <c r="CO733"/>
      <c r="CP733"/>
      <c r="CQ733"/>
      <c r="CR733"/>
      <c r="CS733"/>
      <c r="CT733"/>
      <c r="CU733"/>
      <c r="CV733"/>
      <c r="CW733"/>
      <c r="CX733"/>
      <c r="CY733"/>
      <c r="CZ733"/>
      <c r="DA733"/>
      <c r="DB733"/>
      <c r="DC733"/>
      <c r="DD733"/>
      <c r="DM733"/>
      <c r="DN733"/>
    </row>
    <row r="734" spans="37:118" x14ac:dyDescent="0.2"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  <c r="CB734"/>
      <c r="CC734"/>
      <c r="CD734"/>
      <c r="CE734"/>
      <c r="CF734"/>
      <c r="CG734"/>
      <c r="CH734"/>
      <c r="CI734"/>
      <c r="CJ734"/>
      <c r="CK734"/>
      <c r="CL734"/>
      <c r="CM734"/>
      <c r="CN734"/>
      <c r="CO734"/>
      <c r="CP734"/>
      <c r="CQ734"/>
      <c r="CR734"/>
      <c r="CS734"/>
      <c r="CT734"/>
      <c r="CU734"/>
      <c r="CV734"/>
      <c r="CW734"/>
      <c r="CX734"/>
      <c r="CY734"/>
      <c r="CZ734"/>
      <c r="DA734"/>
      <c r="DB734"/>
      <c r="DC734"/>
      <c r="DD734"/>
      <c r="DM734"/>
      <c r="DN734"/>
    </row>
    <row r="735" spans="37:118" x14ac:dyDescent="0.2"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  <c r="CB735"/>
      <c r="CC735"/>
      <c r="CD735"/>
      <c r="CE735"/>
      <c r="CF735"/>
      <c r="CG735"/>
      <c r="CH735"/>
      <c r="CI735"/>
      <c r="CJ735"/>
      <c r="CK735"/>
      <c r="CL735"/>
      <c r="CM735"/>
      <c r="CN735"/>
      <c r="CO735"/>
      <c r="CP735"/>
      <c r="CQ735"/>
      <c r="CR735"/>
      <c r="CS735"/>
      <c r="CT735"/>
      <c r="CU735"/>
      <c r="CV735"/>
      <c r="CW735"/>
      <c r="CX735"/>
      <c r="CY735"/>
      <c r="CZ735"/>
      <c r="DA735"/>
      <c r="DB735"/>
      <c r="DC735"/>
      <c r="DD735"/>
      <c r="DM735"/>
      <c r="DN735"/>
    </row>
    <row r="736" spans="37:118" x14ac:dyDescent="0.2"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  <c r="CB736"/>
      <c r="CC736"/>
      <c r="CD736"/>
      <c r="CE736"/>
      <c r="CF736"/>
      <c r="CG736"/>
      <c r="CH736"/>
      <c r="CI736"/>
      <c r="CJ736"/>
      <c r="CK736"/>
      <c r="CL736"/>
      <c r="CM736"/>
      <c r="CN736"/>
      <c r="CO736"/>
      <c r="CP736"/>
      <c r="CQ736"/>
      <c r="CR736"/>
      <c r="CS736"/>
      <c r="CT736"/>
      <c r="CU736"/>
      <c r="CV736"/>
      <c r="CW736"/>
      <c r="CX736"/>
      <c r="CY736"/>
      <c r="CZ736"/>
      <c r="DA736"/>
      <c r="DB736"/>
      <c r="DC736"/>
      <c r="DD736"/>
      <c r="DM736"/>
      <c r="DN736"/>
    </row>
    <row r="737" spans="37:118" x14ac:dyDescent="0.2"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  <c r="CB737"/>
      <c r="CC737"/>
      <c r="CD737"/>
      <c r="CE737"/>
      <c r="CF737"/>
      <c r="CG737"/>
      <c r="CH737"/>
      <c r="CI737"/>
      <c r="CJ737"/>
      <c r="CK737"/>
      <c r="CL737"/>
      <c r="CM737"/>
      <c r="CN737"/>
      <c r="CO737"/>
      <c r="CP737"/>
      <c r="CQ737"/>
      <c r="CR737"/>
      <c r="CS737"/>
      <c r="CT737"/>
      <c r="CU737"/>
      <c r="CV737"/>
      <c r="CW737"/>
      <c r="CX737"/>
      <c r="CY737"/>
      <c r="CZ737"/>
      <c r="DA737"/>
      <c r="DB737"/>
      <c r="DC737"/>
      <c r="DD737"/>
      <c r="DM737"/>
      <c r="DN737"/>
    </row>
    <row r="738" spans="37:118" x14ac:dyDescent="0.2"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  <c r="CB738"/>
      <c r="CC738"/>
      <c r="CD738"/>
      <c r="CE738"/>
      <c r="CF738"/>
      <c r="CG738"/>
      <c r="CH738"/>
      <c r="CI738"/>
      <c r="CJ738"/>
      <c r="CK738"/>
      <c r="CL738"/>
      <c r="CM738"/>
      <c r="CN738"/>
      <c r="CO738"/>
      <c r="CP738"/>
      <c r="CQ738"/>
      <c r="CR738"/>
      <c r="CS738"/>
      <c r="CT738"/>
      <c r="CU738"/>
      <c r="CV738"/>
      <c r="CW738"/>
      <c r="CX738"/>
      <c r="CY738"/>
      <c r="CZ738"/>
      <c r="DA738"/>
      <c r="DB738"/>
      <c r="DC738"/>
      <c r="DD738"/>
      <c r="DM738"/>
      <c r="DN738"/>
    </row>
    <row r="739" spans="37:118" x14ac:dyDescent="0.2"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  <c r="CB739"/>
      <c r="CC739"/>
      <c r="CD739"/>
      <c r="CE739"/>
      <c r="CF739"/>
      <c r="CG739"/>
      <c r="CH739"/>
      <c r="CI739"/>
      <c r="CJ739"/>
      <c r="CK739"/>
      <c r="CL739"/>
      <c r="CM739"/>
      <c r="CN739"/>
      <c r="CO739"/>
      <c r="CP739"/>
      <c r="CQ739"/>
      <c r="CR739"/>
      <c r="CS739"/>
      <c r="CT739"/>
      <c r="CU739"/>
      <c r="CV739"/>
      <c r="CW739"/>
      <c r="CX739"/>
      <c r="CY739"/>
      <c r="CZ739"/>
      <c r="DA739"/>
      <c r="DB739"/>
      <c r="DC739"/>
      <c r="DD739"/>
      <c r="DM739"/>
      <c r="DN739"/>
    </row>
    <row r="740" spans="37:118" x14ac:dyDescent="0.2"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  <c r="CB740"/>
      <c r="CC740"/>
      <c r="CD740"/>
      <c r="CE740"/>
      <c r="CF740"/>
      <c r="CG740"/>
      <c r="CH740"/>
      <c r="CI740"/>
      <c r="CJ740"/>
      <c r="CK740"/>
      <c r="CL740"/>
      <c r="CM740"/>
      <c r="CN740"/>
      <c r="CO740"/>
      <c r="CP740"/>
      <c r="CQ740"/>
      <c r="CR740"/>
      <c r="CS740"/>
      <c r="CT740"/>
      <c r="CU740"/>
      <c r="CV740"/>
      <c r="CW740"/>
      <c r="CX740"/>
      <c r="CY740"/>
      <c r="CZ740"/>
      <c r="DA740"/>
      <c r="DB740"/>
      <c r="DC740"/>
      <c r="DD740"/>
      <c r="DM740"/>
      <c r="DN740"/>
    </row>
    <row r="741" spans="37:118" x14ac:dyDescent="0.2"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  <c r="CB741"/>
      <c r="CC741"/>
      <c r="CD741"/>
      <c r="CE741"/>
      <c r="CF741"/>
      <c r="CG741"/>
      <c r="CH741"/>
      <c r="CI741"/>
      <c r="CJ741"/>
      <c r="CK741"/>
      <c r="CL741"/>
      <c r="CM741"/>
      <c r="CN741"/>
      <c r="CO741"/>
      <c r="CP741"/>
      <c r="CQ741"/>
      <c r="CR741"/>
      <c r="CS741"/>
      <c r="CT741"/>
      <c r="CU741"/>
      <c r="CV741"/>
      <c r="CW741"/>
      <c r="CX741"/>
      <c r="CY741"/>
      <c r="CZ741"/>
      <c r="DA741"/>
      <c r="DB741"/>
      <c r="DC741"/>
      <c r="DD741"/>
      <c r="DM741"/>
      <c r="DN741"/>
    </row>
    <row r="742" spans="37:118" x14ac:dyDescent="0.2"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  <c r="CB742"/>
      <c r="CC742"/>
      <c r="CD742"/>
      <c r="CE742"/>
      <c r="CF742"/>
      <c r="CG742"/>
      <c r="CH742"/>
      <c r="CI742"/>
      <c r="CJ742"/>
      <c r="CK742"/>
      <c r="CL742"/>
      <c r="CM742"/>
      <c r="CN742"/>
      <c r="CO742"/>
      <c r="CP742"/>
      <c r="CQ742"/>
      <c r="CR742"/>
      <c r="CS742"/>
      <c r="CT742"/>
      <c r="CU742"/>
      <c r="CV742"/>
      <c r="CW742"/>
      <c r="CX742"/>
      <c r="CY742"/>
      <c r="CZ742"/>
      <c r="DA742"/>
      <c r="DB742"/>
      <c r="DC742"/>
      <c r="DD742"/>
      <c r="DM742"/>
      <c r="DN742"/>
    </row>
    <row r="743" spans="37:118" x14ac:dyDescent="0.2"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  <c r="CB743"/>
      <c r="CC743"/>
      <c r="CD743"/>
      <c r="CE743"/>
      <c r="CF743"/>
      <c r="CG743"/>
      <c r="CH743"/>
      <c r="CI743"/>
      <c r="CJ743"/>
      <c r="CK743"/>
      <c r="CL743"/>
      <c r="CM743"/>
      <c r="CN743"/>
      <c r="CO743"/>
      <c r="CP743"/>
      <c r="CQ743"/>
      <c r="CR743"/>
      <c r="CS743"/>
      <c r="CT743"/>
      <c r="CU743"/>
      <c r="CV743"/>
      <c r="CW743"/>
      <c r="CX743"/>
      <c r="CY743"/>
      <c r="CZ743"/>
      <c r="DA743"/>
      <c r="DB743"/>
      <c r="DC743"/>
      <c r="DD743"/>
      <c r="DM743"/>
      <c r="DN743"/>
    </row>
    <row r="744" spans="37:118" x14ac:dyDescent="0.2"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  <c r="CB744"/>
      <c r="CC744"/>
      <c r="CD744"/>
      <c r="CE744"/>
      <c r="CF744"/>
      <c r="CG744"/>
      <c r="CH744"/>
      <c r="CI744"/>
      <c r="CJ744"/>
      <c r="CK744"/>
      <c r="CL744"/>
      <c r="CM744"/>
      <c r="CN744"/>
      <c r="CO744"/>
      <c r="CP744"/>
      <c r="CQ744"/>
      <c r="CR744"/>
      <c r="CS744"/>
      <c r="CT744"/>
      <c r="CU744"/>
      <c r="CV744"/>
      <c r="CW744"/>
      <c r="CX744"/>
      <c r="CY744"/>
      <c r="CZ744"/>
      <c r="DA744"/>
      <c r="DB744"/>
      <c r="DC744"/>
      <c r="DD744"/>
      <c r="DM744"/>
      <c r="DN744"/>
    </row>
    <row r="745" spans="37:118" x14ac:dyDescent="0.2"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  <c r="CB745"/>
      <c r="CC745"/>
      <c r="CD745"/>
      <c r="CE745"/>
      <c r="CF745"/>
      <c r="CG745"/>
      <c r="CH745"/>
      <c r="CI745"/>
      <c r="CJ745"/>
      <c r="CK745"/>
      <c r="CL745"/>
      <c r="CM745"/>
      <c r="CN745"/>
      <c r="CO745"/>
      <c r="CP745"/>
      <c r="CQ745"/>
      <c r="CR745"/>
      <c r="CS745"/>
      <c r="CT745"/>
      <c r="CU745"/>
      <c r="CV745"/>
      <c r="CW745"/>
      <c r="CX745"/>
      <c r="CY745"/>
      <c r="CZ745"/>
      <c r="DA745"/>
      <c r="DB745"/>
      <c r="DC745"/>
      <c r="DD745"/>
      <c r="DM745"/>
      <c r="DN745"/>
    </row>
    <row r="746" spans="37:118" x14ac:dyDescent="0.2"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  <c r="CB746"/>
      <c r="CC746"/>
      <c r="CD746"/>
      <c r="CE746"/>
      <c r="CF746"/>
      <c r="CG746"/>
      <c r="CH746"/>
      <c r="CI746"/>
      <c r="CJ746"/>
      <c r="CK746"/>
      <c r="CL746"/>
      <c r="CM746"/>
      <c r="CN746"/>
      <c r="CO746"/>
      <c r="CP746"/>
      <c r="CQ746"/>
      <c r="CR746"/>
      <c r="CS746"/>
      <c r="CT746"/>
      <c r="CU746"/>
      <c r="CV746"/>
      <c r="CW746"/>
      <c r="CX746"/>
      <c r="CY746"/>
      <c r="CZ746"/>
      <c r="DA746"/>
      <c r="DB746"/>
      <c r="DC746"/>
      <c r="DD746"/>
      <c r="DM746"/>
      <c r="DN746"/>
    </row>
    <row r="747" spans="37:118" x14ac:dyDescent="0.2"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  <c r="CB747"/>
      <c r="CC747"/>
      <c r="CD747"/>
      <c r="CE747"/>
      <c r="CF747"/>
      <c r="CG747"/>
      <c r="CH747"/>
      <c r="CI747"/>
      <c r="CJ747"/>
      <c r="CK747"/>
      <c r="CL747"/>
      <c r="CM747"/>
      <c r="CN747"/>
      <c r="CO747"/>
      <c r="CP747"/>
      <c r="CQ747"/>
      <c r="CR747"/>
      <c r="CS747"/>
      <c r="CT747"/>
      <c r="CU747"/>
      <c r="CV747"/>
      <c r="CW747"/>
      <c r="CX747"/>
      <c r="CY747"/>
      <c r="CZ747"/>
      <c r="DA747"/>
      <c r="DB747"/>
      <c r="DC747"/>
      <c r="DD747"/>
      <c r="DM747"/>
      <c r="DN747"/>
    </row>
    <row r="748" spans="37:118" x14ac:dyDescent="0.2"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  <c r="CB748"/>
      <c r="CC748"/>
      <c r="CD748"/>
      <c r="CE748"/>
      <c r="CF748"/>
      <c r="CG748"/>
      <c r="CH748"/>
      <c r="CI748"/>
      <c r="CJ748"/>
      <c r="CK748"/>
      <c r="CL748"/>
      <c r="CM748"/>
      <c r="CN748"/>
      <c r="CO748"/>
      <c r="CP748"/>
      <c r="CQ748"/>
      <c r="CR748"/>
      <c r="CS748"/>
      <c r="CT748"/>
      <c r="CU748"/>
      <c r="CV748"/>
      <c r="CW748"/>
      <c r="CX748"/>
      <c r="CY748"/>
      <c r="CZ748"/>
      <c r="DA748"/>
      <c r="DB748"/>
      <c r="DC748"/>
      <c r="DD748"/>
      <c r="DM748"/>
      <c r="DN748"/>
    </row>
    <row r="749" spans="37:118" x14ac:dyDescent="0.2"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  <c r="CB749"/>
      <c r="CC749"/>
      <c r="CD749"/>
      <c r="CE749"/>
      <c r="CF749"/>
      <c r="CG749"/>
      <c r="CH749"/>
      <c r="CI749"/>
      <c r="CJ749"/>
      <c r="CK749"/>
      <c r="CL749"/>
      <c r="CM749"/>
      <c r="CN749"/>
      <c r="CO749"/>
      <c r="CP749"/>
      <c r="CQ749"/>
      <c r="CR749"/>
      <c r="CS749"/>
      <c r="CT749"/>
      <c r="CU749"/>
      <c r="CV749"/>
      <c r="CW749"/>
      <c r="CX749"/>
      <c r="CY749"/>
      <c r="CZ749"/>
      <c r="DA749"/>
      <c r="DB749"/>
      <c r="DC749"/>
      <c r="DD749"/>
      <c r="DM749"/>
      <c r="DN749"/>
    </row>
    <row r="750" spans="37:118" x14ac:dyDescent="0.2"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  <c r="CB750"/>
      <c r="CC750"/>
      <c r="CD750"/>
      <c r="CE750"/>
      <c r="CF750"/>
      <c r="CG750"/>
      <c r="CH750"/>
      <c r="CI750"/>
      <c r="CJ750"/>
      <c r="CK750"/>
      <c r="CL750"/>
      <c r="CM750"/>
      <c r="CN750"/>
      <c r="CO750"/>
      <c r="CP750"/>
      <c r="CQ750"/>
      <c r="CR750"/>
      <c r="CS750"/>
      <c r="CT750"/>
      <c r="CU750"/>
      <c r="CV750"/>
      <c r="CW750"/>
      <c r="CX750"/>
      <c r="CY750"/>
      <c r="CZ750"/>
      <c r="DA750"/>
      <c r="DB750"/>
      <c r="DC750"/>
      <c r="DD750"/>
      <c r="DM750"/>
      <c r="DN750"/>
    </row>
    <row r="751" spans="37:118" x14ac:dyDescent="0.2"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  <c r="CB751"/>
      <c r="CC751"/>
      <c r="CD751"/>
      <c r="CE751"/>
      <c r="CF751"/>
      <c r="CG751"/>
      <c r="CH751"/>
      <c r="CI751"/>
      <c r="CJ751"/>
      <c r="CK751"/>
      <c r="CL751"/>
      <c r="CM751"/>
      <c r="CN751"/>
      <c r="CO751"/>
      <c r="CP751"/>
      <c r="CQ751"/>
      <c r="CR751"/>
      <c r="CS751"/>
      <c r="CT751"/>
      <c r="CU751"/>
      <c r="CV751"/>
      <c r="CW751"/>
      <c r="CX751"/>
      <c r="CY751"/>
      <c r="CZ751"/>
      <c r="DA751"/>
      <c r="DB751"/>
      <c r="DC751"/>
      <c r="DD751"/>
      <c r="DM751"/>
      <c r="DN751"/>
    </row>
    <row r="752" spans="37:118" x14ac:dyDescent="0.2"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  <c r="CB752"/>
      <c r="CC752"/>
      <c r="CD752"/>
      <c r="CE752"/>
      <c r="CF752"/>
      <c r="CG752"/>
      <c r="CH752"/>
      <c r="CI752"/>
      <c r="CJ752"/>
      <c r="CK752"/>
      <c r="CL752"/>
      <c r="CM752"/>
      <c r="CN752"/>
      <c r="CO752"/>
      <c r="CP752"/>
      <c r="CQ752"/>
      <c r="CR752"/>
      <c r="CS752"/>
      <c r="CT752"/>
      <c r="CU752"/>
      <c r="CV752"/>
      <c r="CW752"/>
      <c r="CX752"/>
      <c r="CY752"/>
      <c r="CZ752"/>
      <c r="DA752"/>
      <c r="DB752"/>
      <c r="DC752"/>
      <c r="DD752"/>
      <c r="DM752"/>
      <c r="DN752"/>
    </row>
    <row r="753" spans="37:118" x14ac:dyDescent="0.2"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  <c r="CB753"/>
      <c r="CC753"/>
      <c r="CD753"/>
      <c r="CE753"/>
      <c r="CF753"/>
      <c r="CG753"/>
      <c r="CH753"/>
      <c r="CI753"/>
      <c r="CJ753"/>
      <c r="CK753"/>
      <c r="CL753"/>
      <c r="CM753"/>
      <c r="CN753"/>
      <c r="CO753"/>
      <c r="CP753"/>
      <c r="CQ753"/>
      <c r="CR753"/>
      <c r="CS753"/>
      <c r="CT753"/>
      <c r="CU753"/>
      <c r="CV753"/>
      <c r="CW753"/>
      <c r="CX753"/>
      <c r="CY753"/>
      <c r="CZ753"/>
      <c r="DA753"/>
      <c r="DB753"/>
      <c r="DC753"/>
      <c r="DD753"/>
      <c r="DM753"/>
      <c r="DN753"/>
    </row>
    <row r="754" spans="37:118" x14ac:dyDescent="0.2"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  <c r="CB754"/>
      <c r="CC754"/>
      <c r="CD754"/>
      <c r="CE754"/>
      <c r="CF754"/>
      <c r="CG754"/>
      <c r="CH754"/>
      <c r="CI754"/>
      <c r="CJ754"/>
      <c r="CK754"/>
      <c r="CL754"/>
      <c r="CM754"/>
      <c r="CN754"/>
      <c r="CO754"/>
      <c r="CP754"/>
      <c r="CQ754"/>
      <c r="CR754"/>
      <c r="CS754"/>
      <c r="CT754"/>
      <c r="CU754"/>
      <c r="CV754"/>
      <c r="CW754"/>
      <c r="CX754"/>
      <c r="CY754"/>
      <c r="CZ754"/>
      <c r="DA754"/>
      <c r="DB754"/>
      <c r="DC754"/>
      <c r="DD754"/>
      <c r="DM754"/>
      <c r="DN754"/>
    </row>
    <row r="755" spans="37:118" x14ac:dyDescent="0.2"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  <c r="CB755"/>
      <c r="CC755"/>
      <c r="CD755"/>
      <c r="CE755"/>
      <c r="CF755"/>
      <c r="CG755"/>
      <c r="CH755"/>
      <c r="CI755"/>
      <c r="CJ755"/>
      <c r="CK755"/>
      <c r="CL755"/>
      <c r="CM755"/>
      <c r="CN755"/>
      <c r="CO755"/>
      <c r="CP755"/>
      <c r="CQ755"/>
      <c r="CR755"/>
      <c r="CS755"/>
      <c r="CT755"/>
      <c r="CU755"/>
      <c r="CV755"/>
      <c r="CW755"/>
      <c r="CX755"/>
      <c r="CY755"/>
      <c r="CZ755"/>
      <c r="DA755"/>
      <c r="DB755"/>
      <c r="DC755"/>
      <c r="DD755"/>
      <c r="DM755"/>
      <c r="DN755"/>
    </row>
    <row r="756" spans="37:118" x14ac:dyDescent="0.2"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  <c r="CB756"/>
      <c r="CC756"/>
      <c r="CD756"/>
      <c r="CE756"/>
      <c r="CF756"/>
      <c r="CG756"/>
      <c r="CH756"/>
      <c r="CI756"/>
      <c r="CJ756"/>
      <c r="CK756"/>
      <c r="CL756"/>
      <c r="CM756"/>
      <c r="CN756"/>
      <c r="CO756"/>
      <c r="CP756"/>
      <c r="CQ756"/>
      <c r="CR756"/>
      <c r="CS756"/>
      <c r="CT756"/>
      <c r="CU756"/>
      <c r="CV756"/>
      <c r="CW756"/>
      <c r="CX756"/>
      <c r="CY756"/>
      <c r="CZ756"/>
      <c r="DA756"/>
      <c r="DB756"/>
      <c r="DC756"/>
      <c r="DD756"/>
      <c r="DM756"/>
      <c r="DN756"/>
    </row>
    <row r="757" spans="37:118" x14ac:dyDescent="0.2"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  <c r="CB757"/>
      <c r="CC757"/>
      <c r="CD757"/>
      <c r="CE757"/>
      <c r="CF757"/>
      <c r="CG757"/>
      <c r="CH757"/>
      <c r="CI757"/>
      <c r="CJ757"/>
      <c r="CK757"/>
      <c r="CL757"/>
      <c r="CM757"/>
      <c r="CN757"/>
      <c r="CO757"/>
      <c r="CP757"/>
      <c r="CQ757"/>
      <c r="CR757"/>
      <c r="CS757"/>
      <c r="CT757"/>
      <c r="CU757"/>
      <c r="CV757"/>
      <c r="CW757"/>
      <c r="CX757"/>
      <c r="CY757"/>
      <c r="CZ757"/>
      <c r="DA757"/>
      <c r="DB757"/>
      <c r="DC757"/>
      <c r="DD757"/>
      <c r="DM757"/>
      <c r="DN757"/>
    </row>
    <row r="758" spans="37:118" x14ac:dyDescent="0.2"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  <c r="CB758"/>
      <c r="CC758"/>
      <c r="CD758"/>
      <c r="CE758"/>
      <c r="CF758"/>
      <c r="CG758"/>
      <c r="CH758"/>
      <c r="CI758"/>
      <c r="CJ758"/>
      <c r="CK758"/>
      <c r="CL758"/>
      <c r="CM758"/>
      <c r="CN758"/>
      <c r="CO758"/>
      <c r="CP758"/>
      <c r="CQ758"/>
      <c r="CR758"/>
      <c r="CS758"/>
      <c r="CT758"/>
      <c r="CU758"/>
      <c r="CV758"/>
      <c r="CW758"/>
      <c r="CX758"/>
      <c r="CY758"/>
      <c r="CZ758"/>
      <c r="DA758"/>
      <c r="DB758"/>
      <c r="DC758"/>
      <c r="DD758"/>
      <c r="DM758"/>
      <c r="DN758"/>
    </row>
    <row r="759" spans="37:118" x14ac:dyDescent="0.2"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  <c r="CB759"/>
      <c r="CC759"/>
      <c r="CD759"/>
      <c r="CE759"/>
      <c r="CF759"/>
      <c r="CG759"/>
      <c r="CH759"/>
      <c r="CI759"/>
      <c r="CJ759"/>
      <c r="CK759"/>
      <c r="CL759"/>
      <c r="CM759"/>
      <c r="CN759"/>
      <c r="CO759"/>
      <c r="CP759"/>
      <c r="CQ759"/>
      <c r="CR759"/>
      <c r="CS759"/>
      <c r="CT759"/>
      <c r="CU759"/>
      <c r="CV759"/>
      <c r="CW759"/>
      <c r="CX759"/>
      <c r="CY759"/>
      <c r="CZ759"/>
      <c r="DA759"/>
      <c r="DB759"/>
      <c r="DC759"/>
      <c r="DD759"/>
      <c r="DM759"/>
      <c r="DN759"/>
    </row>
    <row r="760" spans="37:118" x14ac:dyDescent="0.2"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  <c r="CB760"/>
      <c r="CC760"/>
      <c r="CD760"/>
      <c r="CE760"/>
      <c r="CF760"/>
      <c r="CG760"/>
      <c r="CH760"/>
      <c r="CI760"/>
      <c r="CJ760"/>
      <c r="CK760"/>
      <c r="CL760"/>
      <c r="CM760"/>
      <c r="CN760"/>
      <c r="CO760"/>
      <c r="CP760"/>
      <c r="CQ760"/>
      <c r="CR760"/>
      <c r="CS760"/>
      <c r="CT760"/>
      <c r="CU760"/>
      <c r="CV760"/>
      <c r="CW760"/>
      <c r="CX760"/>
      <c r="CY760"/>
      <c r="CZ760"/>
      <c r="DA760"/>
      <c r="DB760"/>
      <c r="DC760"/>
      <c r="DD760"/>
      <c r="DM760"/>
      <c r="DN760"/>
    </row>
    <row r="761" spans="37:118" x14ac:dyDescent="0.2"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  <c r="CB761"/>
      <c r="CC761"/>
      <c r="CD761"/>
      <c r="CE761"/>
      <c r="CF761"/>
      <c r="CG761"/>
      <c r="CH761"/>
      <c r="CI761"/>
      <c r="CJ761"/>
      <c r="CK761"/>
      <c r="CL761"/>
      <c r="CM761"/>
      <c r="CN761"/>
      <c r="CO761"/>
      <c r="CP761"/>
      <c r="CQ761"/>
      <c r="CR761"/>
      <c r="CS761"/>
      <c r="CT761"/>
      <c r="CU761"/>
      <c r="CV761"/>
      <c r="CW761"/>
      <c r="CX761"/>
      <c r="CY761"/>
      <c r="CZ761"/>
      <c r="DA761"/>
      <c r="DB761"/>
      <c r="DC761"/>
      <c r="DD761"/>
      <c r="DM761"/>
      <c r="DN761"/>
    </row>
    <row r="762" spans="37:118" x14ac:dyDescent="0.2"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M762"/>
      <c r="DN762"/>
    </row>
    <row r="763" spans="37:118" x14ac:dyDescent="0.2"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  <c r="CB763"/>
      <c r="CC763"/>
      <c r="CD763"/>
      <c r="CE763"/>
      <c r="CF763"/>
      <c r="CG763"/>
      <c r="CH763"/>
      <c r="CI763"/>
      <c r="CJ763"/>
      <c r="CK763"/>
      <c r="CL763"/>
      <c r="CM763"/>
      <c r="CN763"/>
      <c r="CO763"/>
      <c r="CP763"/>
      <c r="CQ763"/>
      <c r="CR763"/>
      <c r="CS763"/>
      <c r="CT763"/>
      <c r="CU763"/>
      <c r="CV763"/>
      <c r="CW763"/>
      <c r="CX763"/>
      <c r="CY763"/>
      <c r="CZ763"/>
      <c r="DA763"/>
      <c r="DB763"/>
      <c r="DC763"/>
      <c r="DD763"/>
      <c r="DM763"/>
      <c r="DN763"/>
    </row>
    <row r="764" spans="37:118" x14ac:dyDescent="0.2"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  <c r="CB764"/>
      <c r="CC764"/>
      <c r="CD764"/>
      <c r="CE764"/>
      <c r="CF764"/>
      <c r="CG764"/>
      <c r="CH764"/>
      <c r="CI764"/>
      <c r="CJ764"/>
      <c r="CK764"/>
      <c r="CL764"/>
      <c r="CM764"/>
      <c r="CN764"/>
      <c r="CO764"/>
      <c r="CP764"/>
      <c r="CQ764"/>
      <c r="CR764"/>
      <c r="CS764"/>
      <c r="CT764"/>
      <c r="CU764"/>
      <c r="CV764"/>
      <c r="CW764"/>
      <c r="CX764"/>
      <c r="CY764"/>
      <c r="CZ764"/>
      <c r="DA764"/>
      <c r="DB764"/>
      <c r="DC764"/>
      <c r="DD764"/>
      <c r="DM764"/>
      <c r="DN764"/>
    </row>
    <row r="765" spans="37:118" x14ac:dyDescent="0.2"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M765"/>
      <c r="DN765"/>
    </row>
    <row r="766" spans="37:118" x14ac:dyDescent="0.2"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  <c r="CB766"/>
      <c r="CC766"/>
      <c r="CD766"/>
      <c r="CE766"/>
      <c r="CF766"/>
      <c r="CG766"/>
      <c r="CH766"/>
      <c r="CI766"/>
      <c r="CJ766"/>
      <c r="CK766"/>
      <c r="CL766"/>
      <c r="CM766"/>
      <c r="CN766"/>
      <c r="CO766"/>
      <c r="CP766"/>
      <c r="CQ766"/>
      <c r="CR766"/>
      <c r="CS766"/>
      <c r="CT766"/>
      <c r="CU766"/>
      <c r="CV766"/>
      <c r="CW766"/>
      <c r="CX766"/>
      <c r="CY766"/>
      <c r="CZ766"/>
      <c r="DA766"/>
      <c r="DB766"/>
      <c r="DC766"/>
      <c r="DD766"/>
      <c r="DM766"/>
      <c r="DN766"/>
    </row>
    <row r="767" spans="37:118" x14ac:dyDescent="0.2"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  <c r="CB767"/>
      <c r="CC767"/>
      <c r="CD767"/>
      <c r="CE767"/>
      <c r="CF767"/>
      <c r="CG767"/>
      <c r="CH767"/>
      <c r="CI767"/>
      <c r="CJ767"/>
      <c r="CK767"/>
      <c r="CL767"/>
      <c r="CM767"/>
      <c r="CN767"/>
      <c r="CO767"/>
      <c r="CP767"/>
      <c r="CQ767"/>
      <c r="CR767"/>
      <c r="CS767"/>
      <c r="CT767"/>
      <c r="CU767"/>
      <c r="CV767"/>
      <c r="CW767"/>
      <c r="CX767"/>
      <c r="CY767"/>
      <c r="CZ767"/>
      <c r="DA767"/>
      <c r="DB767"/>
      <c r="DC767"/>
      <c r="DD767"/>
      <c r="DM767"/>
      <c r="DN767"/>
    </row>
    <row r="768" spans="37:118" x14ac:dyDescent="0.2"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  <c r="CB768"/>
      <c r="CC768"/>
      <c r="CD768"/>
      <c r="CE768"/>
      <c r="CF768"/>
      <c r="CG768"/>
      <c r="CH768"/>
      <c r="CI768"/>
      <c r="CJ768"/>
      <c r="CK768"/>
      <c r="CL768"/>
      <c r="CM768"/>
      <c r="CN768"/>
      <c r="CO768"/>
      <c r="CP768"/>
      <c r="CQ768"/>
      <c r="CR768"/>
      <c r="CS768"/>
      <c r="CT768"/>
      <c r="CU768"/>
      <c r="CV768"/>
      <c r="CW768"/>
      <c r="CX768"/>
      <c r="CY768"/>
      <c r="CZ768"/>
      <c r="DA768"/>
      <c r="DB768"/>
      <c r="DC768"/>
      <c r="DD768"/>
      <c r="DM768"/>
      <c r="DN768"/>
    </row>
    <row r="769" spans="37:118" x14ac:dyDescent="0.2"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  <c r="CB769"/>
      <c r="CC769"/>
      <c r="CD769"/>
      <c r="CE769"/>
      <c r="CF769"/>
      <c r="CG769"/>
      <c r="CH769"/>
      <c r="CI769"/>
      <c r="CJ769"/>
      <c r="CK769"/>
      <c r="CL769"/>
      <c r="CM769"/>
      <c r="CN769"/>
      <c r="CO769"/>
      <c r="CP769"/>
      <c r="CQ769"/>
      <c r="CR769"/>
      <c r="CS769"/>
      <c r="CT769"/>
      <c r="CU769"/>
      <c r="CV769"/>
      <c r="CW769"/>
      <c r="CX769"/>
      <c r="CY769"/>
      <c r="CZ769"/>
      <c r="DA769"/>
      <c r="DB769"/>
      <c r="DC769"/>
      <c r="DD769"/>
      <c r="DM769"/>
      <c r="DN769"/>
    </row>
    <row r="770" spans="37:118" x14ac:dyDescent="0.2"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  <c r="CB770"/>
      <c r="CC770"/>
      <c r="CD770"/>
      <c r="CE770"/>
      <c r="CF770"/>
      <c r="CG770"/>
      <c r="CH770"/>
      <c r="CI770"/>
      <c r="CJ770"/>
      <c r="CK770"/>
      <c r="CL770"/>
      <c r="CM770"/>
      <c r="CN770"/>
      <c r="CO770"/>
      <c r="CP770"/>
      <c r="CQ770"/>
      <c r="CR770"/>
      <c r="CS770"/>
      <c r="CT770"/>
      <c r="CU770"/>
      <c r="CV770"/>
      <c r="CW770"/>
      <c r="CX770"/>
      <c r="CY770"/>
      <c r="CZ770"/>
      <c r="DA770"/>
      <c r="DB770"/>
      <c r="DC770"/>
      <c r="DD770"/>
      <c r="DM770"/>
      <c r="DN770"/>
    </row>
    <row r="771" spans="37:118" x14ac:dyDescent="0.2"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  <c r="CB771"/>
      <c r="CC771"/>
      <c r="CD771"/>
      <c r="CE771"/>
      <c r="CF771"/>
      <c r="CG771"/>
      <c r="CH771"/>
      <c r="CI771"/>
      <c r="CJ771"/>
      <c r="CK771"/>
      <c r="CL771"/>
      <c r="CM771"/>
      <c r="CN771"/>
      <c r="CO771"/>
      <c r="CP771"/>
      <c r="CQ771"/>
      <c r="CR771"/>
      <c r="CS771"/>
      <c r="CT771"/>
      <c r="CU771"/>
      <c r="CV771"/>
      <c r="CW771"/>
      <c r="CX771"/>
      <c r="CY771"/>
      <c r="CZ771"/>
      <c r="DA771"/>
      <c r="DB771"/>
      <c r="DC771"/>
      <c r="DD771"/>
      <c r="DM771"/>
      <c r="DN771"/>
    </row>
    <row r="772" spans="37:118" x14ac:dyDescent="0.2"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  <c r="CB772"/>
      <c r="CC772"/>
      <c r="CD772"/>
      <c r="CE772"/>
      <c r="CF772"/>
      <c r="CG772"/>
      <c r="CH772"/>
      <c r="CI772"/>
      <c r="CJ772"/>
      <c r="CK772"/>
      <c r="CL772"/>
      <c r="CM772"/>
      <c r="CN772"/>
      <c r="CO772"/>
      <c r="CP772"/>
      <c r="CQ772"/>
      <c r="CR772"/>
      <c r="CS772"/>
      <c r="CT772"/>
      <c r="CU772"/>
      <c r="CV772"/>
      <c r="CW772"/>
      <c r="CX772"/>
      <c r="CY772"/>
      <c r="CZ772"/>
      <c r="DA772"/>
      <c r="DB772"/>
      <c r="DC772"/>
      <c r="DD772"/>
      <c r="DM772"/>
      <c r="DN772"/>
    </row>
    <row r="773" spans="37:118" x14ac:dyDescent="0.2"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  <c r="CB773"/>
      <c r="CC773"/>
      <c r="CD773"/>
      <c r="CE773"/>
      <c r="CF773"/>
      <c r="CG773"/>
      <c r="CH773"/>
      <c r="CI773"/>
      <c r="CJ773"/>
      <c r="CK773"/>
      <c r="CL773"/>
      <c r="CM773"/>
      <c r="CN773"/>
      <c r="CO773"/>
      <c r="CP773"/>
      <c r="CQ773"/>
      <c r="CR773"/>
      <c r="CS773"/>
      <c r="CT773"/>
      <c r="CU773"/>
      <c r="CV773"/>
      <c r="CW773"/>
      <c r="CX773"/>
      <c r="CY773"/>
      <c r="CZ773"/>
      <c r="DA773"/>
      <c r="DB773"/>
      <c r="DC773"/>
      <c r="DD773"/>
      <c r="DM773"/>
      <c r="DN773"/>
    </row>
    <row r="774" spans="37:118" x14ac:dyDescent="0.2"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  <c r="CB774"/>
      <c r="CC774"/>
      <c r="CD774"/>
      <c r="CE774"/>
      <c r="CF774"/>
      <c r="CG774"/>
      <c r="CH774"/>
      <c r="CI774"/>
      <c r="CJ774"/>
      <c r="CK774"/>
      <c r="CL774"/>
      <c r="CM774"/>
      <c r="CN774"/>
      <c r="CO774"/>
      <c r="CP774"/>
      <c r="CQ774"/>
      <c r="CR774"/>
      <c r="CS774"/>
      <c r="CT774"/>
      <c r="CU774"/>
      <c r="CV774"/>
      <c r="CW774"/>
      <c r="CX774"/>
      <c r="CY774"/>
      <c r="CZ774"/>
      <c r="DA774"/>
      <c r="DB774"/>
      <c r="DC774"/>
      <c r="DD774"/>
      <c r="DM774"/>
      <c r="DN774"/>
    </row>
    <row r="775" spans="37:118" x14ac:dyDescent="0.2"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  <c r="CB775"/>
      <c r="CC775"/>
      <c r="CD775"/>
      <c r="CE775"/>
      <c r="CF775"/>
      <c r="CG775"/>
      <c r="CH775"/>
      <c r="CI775"/>
      <c r="CJ775"/>
      <c r="CK775"/>
      <c r="CL775"/>
      <c r="CM775"/>
      <c r="CN775"/>
      <c r="CO775"/>
      <c r="CP775"/>
      <c r="CQ775"/>
      <c r="CR775"/>
      <c r="CS775"/>
      <c r="CT775"/>
      <c r="CU775"/>
      <c r="CV775"/>
      <c r="CW775"/>
      <c r="CX775"/>
      <c r="CY775"/>
      <c r="CZ775"/>
      <c r="DA775"/>
      <c r="DB775"/>
      <c r="DC775"/>
      <c r="DD775"/>
      <c r="DM775"/>
      <c r="DN775"/>
    </row>
    <row r="776" spans="37:118" x14ac:dyDescent="0.2"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  <c r="CB776"/>
      <c r="CC776"/>
      <c r="CD776"/>
      <c r="CE776"/>
      <c r="CF776"/>
      <c r="CG776"/>
      <c r="CH776"/>
      <c r="CI776"/>
      <c r="CJ776"/>
      <c r="CK776"/>
      <c r="CL776"/>
      <c r="CM776"/>
      <c r="CN776"/>
      <c r="CO776"/>
      <c r="CP776"/>
      <c r="CQ776"/>
      <c r="CR776"/>
      <c r="CS776"/>
      <c r="CT776"/>
      <c r="CU776"/>
      <c r="CV776"/>
      <c r="CW776"/>
      <c r="CX776"/>
      <c r="CY776"/>
      <c r="CZ776"/>
      <c r="DA776"/>
      <c r="DB776"/>
      <c r="DC776"/>
      <c r="DD776"/>
      <c r="DM776"/>
      <c r="DN776"/>
    </row>
    <row r="777" spans="37:118" x14ac:dyDescent="0.2"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  <c r="CB777"/>
      <c r="CC777"/>
      <c r="CD777"/>
      <c r="CE777"/>
      <c r="CF777"/>
      <c r="CG777"/>
      <c r="CH777"/>
      <c r="CI777"/>
      <c r="CJ777"/>
      <c r="CK777"/>
      <c r="CL777"/>
      <c r="CM777"/>
      <c r="CN777"/>
      <c r="CO777"/>
      <c r="CP777"/>
      <c r="CQ777"/>
      <c r="CR777"/>
      <c r="CS777"/>
      <c r="CT777"/>
      <c r="CU777"/>
      <c r="CV777"/>
      <c r="CW777"/>
      <c r="CX777"/>
      <c r="CY777"/>
      <c r="CZ777"/>
      <c r="DA777"/>
      <c r="DB777"/>
      <c r="DC777"/>
      <c r="DD777"/>
      <c r="DM777"/>
      <c r="DN777"/>
    </row>
    <row r="778" spans="37:118" x14ac:dyDescent="0.2"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  <c r="CB778"/>
      <c r="CC778"/>
      <c r="CD778"/>
      <c r="CE778"/>
      <c r="CF778"/>
      <c r="CG778"/>
      <c r="CH778"/>
      <c r="CI778"/>
      <c r="CJ778"/>
      <c r="CK778"/>
      <c r="CL778"/>
      <c r="CM778"/>
      <c r="CN778"/>
      <c r="CO778"/>
      <c r="CP778"/>
      <c r="CQ778"/>
      <c r="CR778"/>
      <c r="CS778"/>
      <c r="CT778"/>
      <c r="CU778"/>
      <c r="CV778"/>
      <c r="CW778"/>
      <c r="CX778"/>
      <c r="CY778"/>
      <c r="CZ778"/>
      <c r="DA778"/>
      <c r="DB778"/>
      <c r="DC778"/>
      <c r="DD778"/>
      <c r="DM778"/>
      <c r="DN778"/>
    </row>
    <row r="779" spans="37:118" x14ac:dyDescent="0.2"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  <c r="CB779"/>
      <c r="CC779"/>
      <c r="CD779"/>
      <c r="CE779"/>
      <c r="CF779"/>
      <c r="CG779"/>
      <c r="CH779"/>
      <c r="CI779"/>
      <c r="CJ779"/>
      <c r="CK779"/>
      <c r="CL779"/>
      <c r="CM779"/>
      <c r="CN779"/>
      <c r="CO779"/>
      <c r="CP779"/>
      <c r="CQ779"/>
      <c r="CR779"/>
      <c r="CS779"/>
      <c r="CT779"/>
      <c r="CU779"/>
      <c r="CV779"/>
      <c r="CW779"/>
      <c r="CX779"/>
      <c r="CY779"/>
      <c r="CZ779"/>
      <c r="DA779"/>
      <c r="DB779"/>
      <c r="DC779"/>
      <c r="DD779"/>
      <c r="DM779"/>
      <c r="DN779"/>
    </row>
    <row r="780" spans="37:118" x14ac:dyDescent="0.2"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  <c r="CB780"/>
      <c r="CC780"/>
      <c r="CD780"/>
      <c r="CE780"/>
      <c r="CF780"/>
      <c r="CG780"/>
      <c r="CH780"/>
      <c r="CI780"/>
      <c r="CJ780"/>
      <c r="CK780"/>
      <c r="CL780"/>
      <c r="CM780"/>
      <c r="CN780"/>
      <c r="CO780"/>
      <c r="CP780"/>
      <c r="CQ780"/>
      <c r="CR780"/>
      <c r="CS780"/>
      <c r="CT780"/>
      <c r="CU780"/>
      <c r="CV780"/>
      <c r="CW780"/>
      <c r="CX780"/>
      <c r="CY780"/>
      <c r="CZ780"/>
      <c r="DA780"/>
      <c r="DB780"/>
      <c r="DC780"/>
      <c r="DD780"/>
      <c r="DM780"/>
      <c r="DN780"/>
    </row>
    <row r="781" spans="37:118" x14ac:dyDescent="0.2"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  <c r="CB781"/>
      <c r="CC781"/>
      <c r="CD781"/>
      <c r="CE781"/>
      <c r="CF781"/>
      <c r="CG781"/>
      <c r="CH781"/>
      <c r="CI781"/>
      <c r="CJ781"/>
      <c r="CK781"/>
      <c r="CL781"/>
      <c r="CM781"/>
      <c r="CN781"/>
      <c r="CO781"/>
      <c r="CP781"/>
      <c r="CQ781"/>
      <c r="CR781"/>
      <c r="CS781"/>
      <c r="CT781"/>
      <c r="CU781"/>
      <c r="CV781"/>
      <c r="CW781"/>
      <c r="CX781"/>
      <c r="CY781"/>
      <c r="CZ781"/>
      <c r="DA781"/>
      <c r="DB781"/>
      <c r="DC781"/>
      <c r="DD781"/>
      <c r="DM781"/>
      <c r="DN781"/>
    </row>
    <row r="782" spans="37:118" x14ac:dyDescent="0.2"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  <c r="CB782"/>
      <c r="CC782"/>
      <c r="CD782"/>
      <c r="CE782"/>
      <c r="CF782"/>
      <c r="CG782"/>
      <c r="CH782"/>
      <c r="CI782"/>
      <c r="CJ782"/>
      <c r="CK782"/>
      <c r="CL782"/>
      <c r="CM782"/>
      <c r="CN782"/>
      <c r="CO782"/>
      <c r="CP782"/>
      <c r="CQ782"/>
      <c r="CR782"/>
      <c r="CS782"/>
      <c r="CT782"/>
      <c r="CU782"/>
      <c r="CV782"/>
      <c r="CW782"/>
      <c r="CX782"/>
      <c r="CY782"/>
      <c r="CZ782"/>
      <c r="DA782"/>
      <c r="DB782"/>
      <c r="DC782"/>
      <c r="DD782"/>
      <c r="DM782"/>
      <c r="DN782"/>
    </row>
    <row r="783" spans="37:118" x14ac:dyDescent="0.2"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M783"/>
      <c r="DN783"/>
    </row>
    <row r="784" spans="37:118" x14ac:dyDescent="0.2"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  <c r="CB784"/>
      <c r="CC784"/>
      <c r="CD784"/>
      <c r="CE784"/>
      <c r="CF784"/>
      <c r="CG784"/>
      <c r="CH784"/>
      <c r="CI784"/>
      <c r="CJ784"/>
      <c r="CK784"/>
      <c r="CL784"/>
      <c r="CM784"/>
      <c r="CN784"/>
      <c r="CO784"/>
      <c r="CP784"/>
      <c r="CQ784"/>
      <c r="CR784"/>
      <c r="CS784"/>
      <c r="CT784"/>
      <c r="CU784"/>
      <c r="CV784"/>
      <c r="CW784"/>
      <c r="CX784"/>
      <c r="CY784"/>
      <c r="CZ784"/>
      <c r="DA784"/>
      <c r="DB784"/>
      <c r="DC784"/>
      <c r="DD784"/>
      <c r="DM784"/>
      <c r="DN784"/>
    </row>
    <row r="785" spans="37:118" x14ac:dyDescent="0.2"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  <c r="CB785"/>
      <c r="CC785"/>
      <c r="CD785"/>
      <c r="CE785"/>
      <c r="CF785"/>
      <c r="CG785"/>
      <c r="CH785"/>
      <c r="CI785"/>
      <c r="CJ785"/>
      <c r="CK785"/>
      <c r="CL785"/>
      <c r="CM785"/>
      <c r="CN785"/>
      <c r="CO785"/>
      <c r="CP785"/>
      <c r="CQ785"/>
      <c r="CR785"/>
      <c r="CS785"/>
      <c r="CT785"/>
      <c r="CU785"/>
      <c r="CV785"/>
      <c r="CW785"/>
      <c r="CX785"/>
      <c r="CY785"/>
      <c r="CZ785"/>
      <c r="DA785"/>
      <c r="DB785"/>
      <c r="DC785"/>
      <c r="DD785"/>
      <c r="DM785"/>
      <c r="DN785"/>
    </row>
    <row r="786" spans="37:118" x14ac:dyDescent="0.2"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  <c r="CB786"/>
      <c r="CC786"/>
      <c r="CD786"/>
      <c r="CE786"/>
      <c r="CF786"/>
      <c r="CG786"/>
      <c r="CH786"/>
      <c r="CI786"/>
      <c r="CJ786"/>
      <c r="CK786"/>
      <c r="CL786"/>
      <c r="CM786"/>
      <c r="CN786"/>
      <c r="CO786"/>
      <c r="CP786"/>
      <c r="CQ786"/>
      <c r="CR786"/>
      <c r="CS786"/>
      <c r="CT786"/>
      <c r="CU786"/>
      <c r="CV786"/>
      <c r="CW786"/>
      <c r="CX786"/>
      <c r="CY786"/>
      <c r="CZ786"/>
      <c r="DA786"/>
      <c r="DB786"/>
      <c r="DC786"/>
      <c r="DD786"/>
      <c r="DM786"/>
      <c r="DN786"/>
    </row>
    <row r="787" spans="37:118" x14ac:dyDescent="0.2"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M787"/>
      <c r="DN787"/>
    </row>
    <row r="788" spans="37:118" x14ac:dyDescent="0.2"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M788"/>
      <c r="DN788"/>
    </row>
    <row r="789" spans="37:118" x14ac:dyDescent="0.2"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M789"/>
      <c r="DN789"/>
    </row>
    <row r="790" spans="37:118" x14ac:dyDescent="0.2"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M790"/>
      <c r="DN790"/>
    </row>
    <row r="791" spans="37:118" x14ac:dyDescent="0.2"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M791"/>
      <c r="DN791"/>
    </row>
    <row r="792" spans="37:118" x14ac:dyDescent="0.2"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M792"/>
      <c r="DN792"/>
    </row>
    <row r="793" spans="37:118" x14ac:dyDescent="0.2"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M793"/>
      <c r="DN793"/>
    </row>
    <row r="794" spans="37:118" x14ac:dyDescent="0.2"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M794"/>
      <c r="DN794"/>
    </row>
    <row r="795" spans="37:118" x14ac:dyDescent="0.2"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M795"/>
      <c r="DN795"/>
    </row>
    <row r="796" spans="37:118" x14ac:dyDescent="0.2"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M796"/>
      <c r="DN796"/>
    </row>
    <row r="797" spans="37:118" x14ac:dyDescent="0.2"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M797"/>
      <c r="DN797"/>
    </row>
    <row r="798" spans="37:118" x14ac:dyDescent="0.2"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M798"/>
      <c r="DN798"/>
    </row>
    <row r="799" spans="37:118" x14ac:dyDescent="0.2"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M799"/>
      <c r="DN799"/>
    </row>
    <row r="800" spans="37:118" x14ac:dyDescent="0.2"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  <c r="CB800"/>
      <c r="CC800"/>
      <c r="CD800"/>
      <c r="CE800"/>
      <c r="CF800"/>
      <c r="CG800"/>
      <c r="CH800"/>
      <c r="CI800"/>
      <c r="CJ800"/>
      <c r="CK800"/>
      <c r="CL800"/>
      <c r="CM800"/>
      <c r="CN800"/>
      <c r="CO800"/>
      <c r="CP800"/>
      <c r="CQ800"/>
      <c r="CR800"/>
      <c r="CS800"/>
      <c r="CT800"/>
      <c r="CU800"/>
      <c r="CV800"/>
      <c r="CW800"/>
      <c r="CX800"/>
      <c r="CY800"/>
      <c r="CZ800"/>
      <c r="DA800"/>
      <c r="DB800"/>
      <c r="DC800"/>
      <c r="DD800"/>
      <c r="DM800"/>
      <c r="DN800"/>
    </row>
    <row r="801" spans="37:118" x14ac:dyDescent="0.2"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  <c r="CB801"/>
      <c r="CC801"/>
      <c r="CD801"/>
      <c r="CE801"/>
      <c r="CF801"/>
      <c r="CG801"/>
      <c r="CH801"/>
      <c r="CI801"/>
      <c r="CJ801"/>
      <c r="CK801"/>
      <c r="CL801"/>
      <c r="CM801"/>
      <c r="CN801"/>
      <c r="CO801"/>
      <c r="CP801"/>
      <c r="CQ801"/>
      <c r="CR801"/>
      <c r="CS801"/>
      <c r="CT801"/>
      <c r="CU801"/>
      <c r="CV801"/>
      <c r="CW801"/>
      <c r="CX801"/>
      <c r="CY801"/>
      <c r="CZ801"/>
      <c r="DA801"/>
      <c r="DB801"/>
      <c r="DC801"/>
      <c r="DD801"/>
      <c r="DM801"/>
      <c r="DN801"/>
    </row>
    <row r="802" spans="37:118" x14ac:dyDescent="0.2"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M802"/>
      <c r="DN802"/>
    </row>
    <row r="803" spans="37:118" x14ac:dyDescent="0.2"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  <c r="CB803"/>
      <c r="CC803"/>
      <c r="CD803"/>
      <c r="CE803"/>
      <c r="CF803"/>
      <c r="CG803"/>
      <c r="CH803"/>
      <c r="CI803"/>
      <c r="CJ803"/>
      <c r="CK803"/>
      <c r="CL803"/>
      <c r="CM803"/>
      <c r="CN803"/>
      <c r="CO803"/>
      <c r="CP803"/>
      <c r="CQ803"/>
      <c r="CR803"/>
      <c r="CS803"/>
      <c r="CT803"/>
      <c r="CU803"/>
      <c r="CV803"/>
      <c r="CW803"/>
      <c r="CX803"/>
      <c r="CY803"/>
      <c r="CZ803"/>
      <c r="DA803"/>
      <c r="DB803"/>
      <c r="DC803"/>
      <c r="DD803"/>
      <c r="DM803"/>
      <c r="DN803"/>
    </row>
    <row r="804" spans="37:118" x14ac:dyDescent="0.2"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M804"/>
      <c r="DN804"/>
    </row>
    <row r="805" spans="37:118" x14ac:dyDescent="0.2"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  <c r="CB805"/>
      <c r="CC805"/>
      <c r="CD805"/>
      <c r="CE805"/>
      <c r="CF805"/>
      <c r="CG805"/>
      <c r="CH805"/>
      <c r="CI805"/>
      <c r="CJ805"/>
      <c r="CK805"/>
      <c r="CL805"/>
      <c r="CM805"/>
      <c r="CN805"/>
      <c r="CO805"/>
      <c r="CP805"/>
      <c r="CQ805"/>
      <c r="CR805"/>
      <c r="CS805"/>
      <c r="CT805"/>
      <c r="CU805"/>
      <c r="CV805"/>
      <c r="CW805"/>
      <c r="CX805"/>
      <c r="CY805"/>
      <c r="CZ805"/>
      <c r="DA805"/>
      <c r="DB805"/>
      <c r="DC805"/>
      <c r="DD805"/>
      <c r="DM805"/>
      <c r="DN805"/>
    </row>
    <row r="806" spans="37:118" x14ac:dyDescent="0.2"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M806"/>
      <c r="DN806"/>
    </row>
    <row r="807" spans="37:118" x14ac:dyDescent="0.2"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  <c r="CB807"/>
      <c r="CC807"/>
      <c r="CD807"/>
      <c r="CE807"/>
      <c r="CF807"/>
      <c r="CG807"/>
      <c r="CH807"/>
      <c r="CI807"/>
      <c r="CJ807"/>
      <c r="CK807"/>
      <c r="CL807"/>
      <c r="CM807"/>
      <c r="CN807"/>
      <c r="CO807"/>
      <c r="CP807"/>
      <c r="CQ807"/>
      <c r="CR807"/>
      <c r="CS807"/>
      <c r="CT807"/>
      <c r="CU807"/>
      <c r="CV807"/>
      <c r="CW807"/>
      <c r="CX807"/>
      <c r="CY807"/>
      <c r="CZ807"/>
      <c r="DA807"/>
      <c r="DB807"/>
      <c r="DC807"/>
      <c r="DD807"/>
      <c r="DM807"/>
      <c r="DN807"/>
    </row>
    <row r="808" spans="37:118" x14ac:dyDescent="0.2"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M808"/>
      <c r="DN808"/>
    </row>
    <row r="809" spans="37:118" x14ac:dyDescent="0.2"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M809"/>
      <c r="DN809"/>
    </row>
    <row r="810" spans="37:118" x14ac:dyDescent="0.2"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M810"/>
      <c r="DN810"/>
    </row>
    <row r="811" spans="37:118" x14ac:dyDescent="0.2"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  <c r="CB811"/>
      <c r="CC811"/>
      <c r="CD811"/>
      <c r="CE811"/>
      <c r="CF811"/>
      <c r="CG811"/>
      <c r="CH811"/>
      <c r="CI811"/>
      <c r="CJ811"/>
      <c r="CK811"/>
      <c r="CL811"/>
      <c r="CM811"/>
      <c r="CN811"/>
      <c r="CO811"/>
      <c r="CP811"/>
      <c r="CQ811"/>
      <c r="CR811"/>
      <c r="CS811"/>
      <c r="CT811"/>
      <c r="CU811"/>
      <c r="CV811"/>
      <c r="CW811"/>
      <c r="CX811"/>
      <c r="CY811"/>
      <c r="CZ811"/>
      <c r="DA811"/>
      <c r="DB811"/>
      <c r="DC811"/>
      <c r="DD811"/>
      <c r="DM811"/>
      <c r="DN811"/>
    </row>
    <row r="812" spans="37:118" x14ac:dyDescent="0.2"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  <c r="CB812"/>
      <c r="CC812"/>
      <c r="CD812"/>
      <c r="CE812"/>
      <c r="CF812"/>
      <c r="CG812"/>
      <c r="CH812"/>
      <c r="CI812"/>
      <c r="CJ812"/>
      <c r="CK812"/>
      <c r="CL812"/>
      <c r="CM812"/>
      <c r="CN812"/>
      <c r="CO812"/>
      <c r="CP812"/>
      <c r="CQ812"/>
      <c r="CR812"/>
      <c r="CS812"/>
      <c r="CT812"/>
      <c r="CU812"/>
      <c r="CV812"/>
      <c r="CW812"/>
      <c r="CX812"/>
      <c r="CY812"/>
      <c r="CZ812"/>
      <c r="DA812"/>
      <c r="DB812"/>
      <c r="DC812"/>
      <c r="DD812"/>
      <c r="DM812"/>
      <c r="DN812"/>
    </row>
    <row r="813" spans="37:118" x14ac:dyDescent="0.2"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M813"/>
      <c r="DN813"/>
    </row>
    <row r="814" spans="37:118" x14ac:dyDescent="0.2"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  <c r="CB814"/>
      <c r="CC814"/>
      <c r="CD814"/>
      <c r="CE814"/>
      <c r="CF814"/>
      <c r="CG814"/>
      <c r="CH814"/>
      <c r="CI814"/>
      <c r="CJ814"/>
      <c r="CK814"/>
      <c r="CL814"/>
      <c r="CM814"/>
      <c r="CN814"/>
      <c r="CO814"/>
      <c r="CP814"/>
      <c r="CQ814"/>
      <c r="CR814"/>
      <c r="CS814"/>
      <c r="CT814"/>
      <c r="CU814"/>
      <c r="CV814"/>
      <c r="CW814"/>
      <c r="CX814"/>
      <c r="CY814"/>
      <c r="CZ814"/>
      <c r="DA814"/>
      <c r="DB814"/>
      <c r="DC814"/>
      <c r="DD814"/>
      <c r="DM814"/>
      <c r="DN814"/>
    </row>
    <row r="815" spans="37:118" x14ac:dyDescent="0.2"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M815"/>
      <c r="DN815"/>
    </row>
    <row r="816" spans="37:118" x14ac:dyDescent="0.2"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  <c r="CB816"/>
      <c r="CC816"/>
      <c r="CD816"/>
      <c r="CE816"/>
      <c r="CF816"/>
      <c r="CG816"/>
      <c r="CH816"/>
      <c r="CI816"/>
      <c r="CJ816"/>
      <c r="CK816"/>
      <c r="CL816"/>
      <c r="CM816"/>
      <c r="CN816"/>
      <c r="CO816"/>
      <c r="CP816"/>
      <c r="CQ816"/>
      <c r="CR816"/>
      <c r="CS816"/>
      <c r="CT816"/>
      <c r="CU816"/>
      <c r="CV816"/>
      <c r="CW816"/>
      <c r="CX816"/>
      <c r="CY816"/>
      <c r="CZ816"/>
      <c r="DA816"/>
      <c r="DB816"/>
      <c r="DC816"/>
      <c r="DD816"/>
      <c r="DM816"/>
      <c r="DN816"/>
    </row>
    <row r="817" spans="37:118" x14ac:dyDescent="0.2"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M817"/>
      <c r="DN817"/>
    </row>
    <row r="818" spans="37:118" x14ac:dyDescent="0.2"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  <c r="CB818"/>
      <c r="CC818"/>
      <c r="CD818"/>
      <c r="CE818"/>
      <c r="CF818"/>
      <c r="CG818"/>
      <c r="CH818"/>
      <c r="CI818"/>
      <c r="CJ818"/>
      <c r="CK818"/>
      <c r="CL818"/>
      <c r="CM818"/>
      <c r="CN818"/>
      <c r="CO818"/>
      <c r="CP818"/>
      <c r="CQ818"/>
      <c r="CR818"/>
      <c r="CS818"/>
      <c r="CT818"/>
      <c r="CU818"/>
      <c r="CV818"/>
      <c r="CW818"/>
      <c r="CX818"/>
      <c r="CY818"/>
      <c r="CZ818"/>
      <c r="DA818"/>
      <c r="DB818"/>
      <c r="DC818"/>
      <c r="DD818"/>
      <c r="DM818"/>
      <c r="DN818"/>
    </row>
    <row r="819" spans="37:118" x14ac:dyDescent="0.2"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M819"/>
      <c r="DN819"/>
    </row>
    <row r="820" spans="37:118" x14ac:dyDescent="0.2"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  <c r="CB820"/>
      <c r="CC820"/>
      <c r="CD820"/>
      <c r="CE820"/>
      <c r="CF820"/>
      <c r="CG820"/>
      <c r="CH820"/>
      <c r="CI820"/>
      <c r="CJ820"/>
      <c r="CK820"/>
      <c r="CL820"/>
      <c r="CM820"/>
      <c r="CN820"/>
      <c r="CO820"/>
      <c r="CP820"/>
      <c r="CQ820"/>
      <c r="CR820"/>
      <c r="CS820"/>
      <c r="CT820"/>
      <c r="CU820"/>
      <c r="CV820"/>
      <c r="CW820"/>
      <c r="CX820"/>
      <c r="CY820"/>
      <c r="CZ820"/>
      <c r="DA820"/>
      <c r="DB820"/>
      <c r="DC820"/>
      <c r="DD820"/>
      <c r="DM820"/>
      <c r="DN820"/>
    </row>
    <row r="821" spans="37:118" x14ac:dyDescent="0.2"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  <c r="CB821"/>
      <c r="CC821"/>
      <c r="CD821"/>
      <c r="CE821"/>
      <c r="CF821"/>
      <c r="CG821"/>
      <c r="CH821"/>
      <c r="CI821"/>
      <c r="CJ821"/>
      <c r="CK821"/>
      <c r="CL821"/>
      <c r="CM821"/>
      <c r="CN821"/>
      <c r="CO821"/>
      <c r="CP821"/>
      <c r="CQ821"/>
      <c r="CR821"/>
      <c r="CS821"/>
      <c r="CT821"/>
      <c r="CU821"/>
      <c r="CV821"/>
      <c r="CW821"/>
      <c r="CX821"/>
      <c r="CY821"/>
      <c r="CZ821"/>
      <c r="DA821"/>
      <c r="DB821"/>
      <c r="DC821"/>
      <c r="DD821"/>
      <c r="DM821"/>
      <c r="DN821"/>
    </row>
    <row r="822" spans="37:118" x14ac:dyDescent="0.2"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  <c r="CB822"/>
      <c r="CC822"/>
      <c r="CD822"/>
      <c r="CE822"/>
      <c r="CF822"/>
      <c r="CG822"/>
      <c r="CH822"/>
      <c r="CI822"/>
      <c r="CJ822"/>
      <c r="CK822"/>
      <c r="CL822"/>
      <c r="CM822"/>
      <c r="CN822"/>
      <c r="CO822"/>
      <c r="CP822"/>
      <c r="CQ822"/>
      <c r="CR822"/>
      <c r="CS822"/>
      <c r="CT822"/>
      <c r="CU822"/>
      <c r="CV822"/>
      <c r="CW822"/>
      <c r="CX822"/>
      <c r="CY822"/>
      <c r="CZ822"/>
      <c r="DA822"/>
      <c r="DB822"/>
      <c r="DC822"/>
      <c r="DD822"/>
      <c r="DM822"/>
      <c r="DN822"/>
    </row>
    <row r="823" spans="37:118" x14ac:dyDescent="0.2"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  <c r="CB823"/>
      <c r="CC823"/>
      <c r="CD823"/>
      <c r="CE823"/>
      <c r="CF823"/>
      <c r="CG823"/>
      <c r="CH823"/>
      <c r="CI823"/>
      <c r="CJ823"/>
      <c r="CK823"/>
      <c r="CL823"/>
      <c r="CM823"/>
      <c r="CN823"/>
      <c r="CO823"/>
      <c r="CP823"/>
      <c r="CQ823"/>
      <c r="CR823"/>
      <c r="CS823"/>
      <c r="CT823"/>
      <c r="CU823"/>
      <c r="CV823"/>
      <c r="CW823"/>
      <c r="CX823"/>
      <c r="CY823"/>
      <c r="CZ823"/>
      <c r="DA823"/>
      <c r="DB823"/>
      <c r="DC823"/>
      <c r="DD823"/>
      <c r="DM823"/>
      <c r="DN823"/>
    </row>
    <row r="824" spans="37:118" x14ac:dyDescent="0.2"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  <c r="CB824"/>
      <c r="CC824"/>
      <c r="CD824"/>
      <c r="CE824"/>
      <c r="CF824"/>
      <c r="CG824"/>
      <c r="CH824"/>
      <c r="CI824"/>
      <c r="CJ824"/>
      <c r="CK824"/>
      <c r="CL824"/>
      <c r="CM824"/>
      <c r="CN824"/>
      <c r="CO824"/>
      <c r="CP824"/>
      <c r="CQ824"/>
      <c r="CR824"/>
      <c r="CS824"/>
      <c r="CT824"/>
      <c r="CU824"/>
      <c r="CV824"/>
      <c r="CW824"/>
      <c r="CX824"/>
      <c r="CY824"/>
      <c r="CZ824"/>
      <c r="DA824"/>
      <c r="DB824"/>
      <c r="DC824"/>
      <c r="DD824"/>
      <c r="DM824"/>
      <c r="DN824"/>
    </row>
    <row r="825" spans="37:118" x14ac:dyDescent="0.2"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  <c r="CB825"/>
      <c r="CC825"/>
      <c r="CD825"/>
      <c r="CE825"/>
      <c r="CF825"/>
      <c r="CG825"/>
      <c r="CH825"/>
      <c r="CI825"/>
      <c r="CJ825"/>
      <c r="CK825"/>
      <c r="CL825"/>
      <c r="CM825"/>
      <c r="CN825"/>
      <c r="CO825"/>
      <c r="CP825"/>
      <c r="CQ825"/>
      <c r="CR825"/>
      <c r="CS825"/>
      <c r="CT825"/>
      <c r="CU825"/>
      <c r="CV825"/>
      <c r="CW825"/>
      <c r="CX825"/>
      <c r="CY825"/>
      <c r="CZ825"/>
      <c r="DA825"/>
      <c r="DB825"/>
      <c r="DC825"/>
      <c r="DD825"/>
      <c r="DM825"/>
      <c r="DN825"/>
    </row>
    <row r="826" spans="37:118" x14ac:dyDescent="0.2"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M826"/>
      <c r="DN826"/>
    </row>
    <row r="827" spans="37:118" x14ac:dyDescent="0.2"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  <c r="CB827"/>
      <c r="CC827"/>
      <c r="CD827"/>
      <c r="CE827"/>
      <c r="CF827"/>
      <c r="CG827"/>
      <c r="CH827"/>
      <c r="CI827"/>
      <c r="CJ827"/>
      <c r="CK827"/>
      <c r="CL827"/>
      <c r="CM827"/>
      <c r="CN827"/>
      <c r="CO827"/>
      <c r="CP827"/>
      <c r="CQ827"/>
      <c r="CR827"/>
      <c r="CS827"/>
      <c r="CT827"/>
      <c r="CU827"/>
      <c r="CV827"/>
      <c r="CW827"/>
      <c r="CX827"/>
      <c r="CY827"/>
      <c r="CZ827"/>
      <c r="DA827"/>
      <c r="DB827"/>
      <c r="DC827"/>
      <c r="DD827"/>
      <c r="DM827"/>
      <c r="DN827"/>
    </row>
    <row r="828" spans="37:118" x14ac:dyDescent="0.2"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M828"/>
      <c r="DN828"/>
    </row>
    <row r="829" spans="37:118" x14ac:dyDescent="0.2"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  <c r="CB829"/>
      <c r="CC829"/>
      <c r="CD829"/>
      <c r="CE829"/>
      <c r="CF829"/>
      <c r="CG829"/>
      <c r="CH829"/>
      <c r="CI829"/>
      <c r="CJ829"/>
      <c r="CK829"/>
      <c r="CL829"/>
      <c r="CM829"/>
      <c r="CN829"/>
      <c r="CO829"/>
      <c r="CP829"/>
      <c r="CQ829"/>
      <c r="CR829"/>
      <c r="CS829"/>
      <c r="CT829"/>
      <c r="CU829"/>
      <c r="CV829"/>
      <c r="CW829"/>
      <c r="CX829"/>
      <c r="CY829"/>
      <c r="CZ829"/>
      <c r="DA829"/>
      <c r="DB829"/>
      <c r="DC829"/>
      <c r="DD829"/>
      <c r="DM829"/>
      <c r="DN829"/>
    </row>
    <row r="830" spans="37:118" x14ac:dyDescent="0.2"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  <c r="CB830"/>
      <c r="CC830"/>
      <c r="CD830"/>
      <c r="CE830"/>
      <c r="CF830"/>
      <c r="CG830"/>
      <c r="CH830"/>
      <c r="CI830"/>
      <c r="CJ830"/>
      <c r="CK830"/>
      <c r="CL830"/>
      <c r="CM830"/>
      <c r="CN830"/>
      <c r="CO830"/>
      <c r="CP830"/>
      <c r="CQ830"/>
      <c r="CR830"/>
      <c r="CS830"/>
      <c r="CT830"/>
      <c r="CU830"/>
      <c r="CV830"/>
      <c r="CW830"/>
      <c r="CX830"/>
      <c r="CY830"/>
      <c r="CZ830"/>
      <c r="DA830"/>
      <c r="DB830"/>
      <c r="DC830"/>
      <c r="DD830"/>
      <c r="DM830"/>
      <c r="DN830"/>
    </row>
    <row r="831" spans="37:118" x14ac:dyDescent="0.2"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  <c r="CB831"/>
      <c r="CC831"/>
      <c r="CD831"/>
      <c r="CE831"/>
      <c r="CF831"/>
      <c r="CG831"/>
      <c r="CH831"/>
      <c r="CI831"/>
      <c r="CJ831"/>
      <c r="CK831"/>
      <c r="CL831"/>
      <c r="CM831"/>
      <c r="CN831"/>
      <c r="CO831"/>
      <c r="CP831"/>
      <c r="CQ831"/>
      <c r="CR831"/>
      <c r="CS831"/>
      <c r="CT831"/>
      <c r="CU831"/>
      <c r="CV831"/>
      <c r="CW831"/>
      <c r="CX831"/>
      <c r="CY831"/>
      <c r="CZ831"/>
      <c r="DA831"/>
      <c r="DB831"/>
      <c r="DC831"/>
      <c r="DD831"/>
      <c r="DM831"/>
      <c r="DN831"/>
    </row>
    <row r="832" spans="37:118" x14ac:dyDescent="0.2"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  <c r="CB832"/>
      <c r="CC832"/>
      <c r="CD832"/>
      <c r="CE832"/>
      <c r="CF832"/>
      <c r="CG832"/>
      <c r="CH832"/>
      <c r="CI832"/>
      <c r="CJ832"/>
      <c r="CK832"/>
      <c r="CL832"/>
      <c r="CM832"/>
      <c r="CN832"/>
      <c r="CO832"/>
      <c r="CP832"/>
      <c r="CQ832"/>
      <c r="CR832"/>
      <c r="CS832"/>
      <c r="CT832"/>
      <c r="CU832"/>
      <c r="CV832"/>
      <c r="CW832"/>
      <c r="CX832"/>
      <c r="CY832"/>
      <c r="CZ832"/>
      <c r="DA832"/>
      <c r="DB832"/>
      <c r="DC832"/>
      <c r="DD832"/>
      <c r="DM832"/>
      <c r="DN832"/>
    </row>
    <row r="833" spans="37:118" x14ac:dyDescent="0.2"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M833"/>
      <c r="DN833"/>
    </row>
    <row r="834" spans="37:118" x14ac:dyDescent="0.2"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  <c r="CB834"/>
      <c r="CC834"/>
      <c r="CD834"/>
      <c r="CE834"/>
      <c r="CF834"/>
      <c r="CG834"/>
      <c r="CH834"/>
      <c r="CI834"/>
      <c r="CJ834"/>
      <c r="CK834"/>
      <c r="CL834"/>
      <c r="CM834"/>
      <c r="CN834"/>
      <c r="CO834"/>
      <c r="CP834"/>
      <c r="CQ834"/>
      <c r="CR834"/>
      <c r="CS834"/>
      <c r="CT834"/>
      <c r="CU834"/>
      <c r="CV834"/>
      <c r="CW834"/>
      <c r="CX834"/>
      <c r="CY834"/>
      <c r="CZ834"/>
      <c r="DA834"/>
      <c r="DB834"/>
      <c r="DC834"/>
      <c r="DD834"/>
      <c r="DM834"/>
      <c r="DN834"/>
    </row>
    <row r="835" spans="37:118" x14ac:dyDescent="0.2"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  <c r="CB835"/>
      <c r="CC835"/>
      <c r="CD835"/>
      <c r="CE835"/>
      <c r="CF835"/>
      <c r="CG835"/>
      <c r="CH835"/>
      <c r="CI835"/>
      <c r="CJ835"/>
      <c r="CK835"/>
      <c r="CL835"/>
      <c r="CM835"/>
      <c r="CN835"/>
      <c r="CO835"/>
      <c r="CP835"/>
      <c r="CQ835"/>
      <c r="CR835"/>
      <c r="CS835"/>
      <c r="CT835"/>
      <c r="CU835"/>
      <c r="CV835"/>
      <c r="CW835"/>
      <c r="CX835"/>
      <c r="CY835"/>
      <c r="CZ835"/>
      <c r="DA835"/>
      <c r="DB835"/>
      <c r="DC835"/>
      <c r="DD835"/>
      <c r="DM835"/>
      <c r="DN835"/>
    </row>
    <row r="836" spans="37:118" x14ac:dyDescent="0.2"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  <c r="CB836"/>
      <c r="CC836"/>
      <c r="CD836"/>
      <c r="CE836"/>
      <c r="CF836"/>
      <c r="CG836"/>
      <c r="CH836"/>
      <c r="CI836"/>
      <c r="CJ836"/>
      <c r="CK836"/>
      <c r="CL836"/>
      <c r="CM836"/>
      <c r="CN836"/>
      <c r="CO836"/>
      <c r="CP836"/>
      <c r="CQ836"/>
      <c r="CR836"/>
      <c r="CS836"/>
      <c r="CT836"/>
      <c r="CU836"/>
      <c r="CV836"/>
      <c r="CW836"/>
      <c r="CX836"/>
      <c r="CY836"/>
      <c r="CZ836"/>
      <c r="DA836"/>
      <c r="DB836"/>
      <c r="DC836"/>
      <c r="DD836"/>
      <c r="DM836"/>
      <c r="DN836"/>
    </row>
    <row r="837" spans="37:118" x14ac:dyDescent="0.2"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  <c r="CB837"/>
      <c r="CC837"/>
      <c r="CD837"/>
      <c r="CE837"/>
      <c r="CF837"/>
      <c r="CG837"/>
      <c r="CH837"/>
      <c r="CI837"/>
      <c r="CJ837"/>
      <c r="CK837"/>
      <c r="CL837"/>
      <c r="CM837"/>
      <c r="CN837"/>
      <c r="CO837"/>
      <c r="CP837"/>
      <c r="CQ837"/>
      <c r="CR837"/>
      <c r="CS837"/>
      <c r="CT837"/>
      <c r="CU837"/>
      <c r="CV837"/>
      <c r="CW837"/>
      <c r="CX837"/>
      <c r="CY837"/>
      <c r="CZ837"/>
      <c r="DA837"/>
      <c r="DB837"/>
      <c r="DC837"/>
      <c r="DD837"/>
      <c r="DM837"/>
      <c r="DN837"/>
    </row>
    <row r="838" spans="37:118" x14ac:dyDescent="0.2"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  <c r="CB838"/>
      <c r="CC838"/>
      <c r="CD838"/>
      <c r="CE838"/>
      <c r="CF838"/>
      <c r="CG838"/>
      <c r="CH838"/>
      <c r="CI838"/>
      <c r="CJ838"/>
      <c r="CK838"/>
      <c r="CL838"/>
      <c r="CM838"/>
      <c r="CN838"/>
      <c r="CO838"/>
      <c r="CP838"/>
      <c r="CQ838"/>
      <c r="CR838"/>
      <c r="CS838"/>
      <c r="CT838"/>
      <c r="CU838"/>
      <c r="CV838"/>
      <c r="CW838"/>
      <c r="CX838"/>
      <c r="CY838"/>
      <c r="CZ838"/>
      <c r="DA838"/>
      <c r="DB838"/>
      <c r="DC838"/>
      <c r="DD838"/>
      <c r="DM838"/>
      <c r="DN838"/>
    </row>
    <row r="839" spans="37:118" x14ac:dyDescent="0.2"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  <c r="CB839"/>
      <c r="CC839"/>
      <c r="CD839"/>
      <c r="CE839"/>
      <c r="CF839"/>
      <c r="CG839"/>
      <c r="CH839"/>
      <c r="CI839"/>
      <c r="CJ839"/>
      <c r="CK839"/>
      <c r="CL839"/>
      <c r="CM839"/>
      <c r="CN839"/>
      <c r="CO839"/>
      <c r="CP839"/>
      <c r="CQ839"/>
      <c r="CR839"/>
      <c r="CS839"/>
      <c r="CT839"/>
      <c r="CU839"/>
      <c r="CV839"/>
      <c r="CW839"/>
      <c r="CX839"/>
      <c r="CY839"/>
      <c r="CZ839"/>
      <c r="DA839"/>
      <c r="DB839"/>
      <c r="DC839"/>
      <c r="DD839"/>
      <c r="DM839"/>
      <c r="DN839"/>
    </row>
    <row r="840" spans="37:118" x14ac:dyDescent="0.2"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  <c r="CB840"/>
      <c r="CC840"/>
      <c r="CD840"/>
      <c r="CE840"/>
      <c r="CF840"/>
      <c r="CG840"/>
      <c r="CH840"/>
      <c r="CI840"/>
      <c r="CJ840"/>
      <c r="CK840"/>
      <c r="CL840"/>
      <c r="CM840"/>
      <c r="CN840"/>
      <c r="CO840"/>
      <c r="CP840"/>
      <c r="CQ840"/>
      <c r="CR840"/>
      <c r="CS840"/>
      <c r="CT840"/>
      <c r="CU840"/>
      <c r="CV840"/>
      <c r="CW840"/>
      <c r="CX840"/>
      <c r="CY840"/>
      <c r="CZ840"/>
      <c r="DA840"/>
      <c r="DB840"/>
      <c r="DC840"/>
      <c r="DD840"/>
      <c r="DM840"/>
      <c r="DN840"/>
    </row>
    <row r="841" spans="37:118" x14ac:dyDescent="0.2"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  <c r="CB841"/>
      <c r="CC841"/>
      <c r="CD841"/>
      <c r="CE841"/>
      <c r="CF841"/>
      <c r="CG841"/>
      <c r="CH841"/>
      <c r="CI841"/>
      <c r="CJ841"/>
      <c r="CK841"/>
      <c r="CL841"/>
      <c r="CM841"/>
      <c r="CN841"/>
      <c r="CO841"/>
      <c r="CP841"/>
      <c r="CQ841"/>
      <c r="CR841"/>
      <c r="CS841"/>
      <c r="CT841"/>
      <c r="CU841"/>
      <c r="CV841"/>
      <c r="CW841"/>
      <c r="CX841"/>
      <c r="CY841"/>
      <c r="CZ841"/>
      <c r="DA841"/>
      <c r="DB841"/>
      <c r="DC841"/>
      <c r="DD841"/>
      <c r="DM841"/>
      <c r="DN841"/>
    </row>
    <row r="842" spans="37:118" x14ac:dyDescent="0.2"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  <c r="CB842"/>
      <c r="CC842"/>
      <c r="CD842"/>
      <c r="CE842"/>
      <c r="CF842"/>
      <c r="CG842"/>
      <c r="CH842"/>
      <c r="CI842"/>
      <c r="CJ842"/>
      <c r="CK842"/>
      <c r="CL842"/>
      <c r="CM842"/>
      <c r="CN842"/>
      <c r="CO842"/>
      <c r="CP842"/>
      <c r="CQ842"/>
      <c r="CR842"/>
      <c r="CS842"/>
      <c r="CT842"/>
      <c r="CU842"/>
      <c r="CV842"/>
      <c r="CW842"/>
      <c r="CX842"/>
      <c r="CY842"/>
      <c r="CZ842"/>
      <c r="DA842"/>
      <c r="DB842"/>
      <c r="DC842"/>
      <c r="DD842"/>
      <c r="DM842"/>
      <c r="DN842"/>
    </row>
    <row r="843" spans="37:118" x14ac:dyDescent="0.2"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  <c r="CB843"/>
      <c r="CC843"/>
      <c r="CD843"/>
      <c r="CE843"/>
      <c r="CF843"/>
      <c r="CG843"/>
      <c r="CH843"/>
      <c r="CI843"/>
      <c r="CJ843"/>
      <c r="CK843"/>
      <c r="CL843"/>
      <c r="CM843"/>
      <c r="CN843"/>
      <c r="CO843"/>
      <c r="CP843"/>
      <c r="CQ843"/>
      <c r="CR843"/>
      <c r="CS843"/>
      <c r="CT843"/>
      <c r="CU843"/>
      <c r="CV843"/>
      <c r="CW843"/>
      <c r="CX843"/>
      <c r="CY843"/>
      <c r="CZ843"/>
      <c r="DA843"/>
      <c r="DB843"/>
      <c r="DC843"/>
      <c r="DD843"/>
      <c r="DM843"/>
      <c r="DN843"/>
    </row>
    <row r="844" spans="37:118" x14ac:dyDescent="0.2"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  <c r="CB844"/>
      <c r="CC844"/>
      <c r="CD844"/>
      <c r="CE844"/>
      <c r="CF844"/>
      <c r="CG844"/>
      <c r="CH844"/>
      <c r="CI844"/>
      <c r="CJ844"/>
      <c r="CK844"/>
      <c r="CL844"/>
      <c r="CM844"/>
      <c r="CN844"/>
      <c r="CO844"/>
      <c r="CP844"/>
      <c r="CQ844"/>
      <c r="CR844"/>
      <c r="CS844"/>
      <c r="CT844"/>
      <c r="CU844"/>
      <c r="CV844"/>
      <c r="CW844"/>
      <c r="CX844"/>
      <c r="CY844"/>
      <c r="CZ844"/>
      <c r="DA844"/>
      <c r="DB844"/>
      <c r="DC844"/>
      <c r="DD844"/>
      <c r="DM844"/>
      <c r="DN844"/>
    </row>
    <row r="845" spans="37:118" x14ac:dyDescent="0.2"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  <c r="CB845"/>
      <c r="CC845"/>
      <c r="CD845"/>
      <c r="CE845"/>
      <c r="CF845"/>
      <c r="CG845"/>
      <c r="CH845"/>
      <c r="CI845"/>
      <c r="CJ845"/>
      <c r="CK845"/>
      <c r="CL845"/>
      <c r="CM845"/>
      <c r="CN845"/>
      <c r="CO845"/>
      <c r="CP845"/>
      <c r="CQ845"/>
      <c r="CR845"/>
      <c r="CS845"/>
      <c r="CT845"/>
      <c r="CU845"/>
      <c r="CV845"/>
      <c r="CW845"/>
      <c r="CX845"/>
      <c r="CY845"/>
      <c r="CZ845"/>
      <c r="DA845"/>
      <c r="DB845"/>
      <c r="DC845"/>
      <c r="DD845"/>
      <c r="DM845"/>
      <c r="DN845"/>
    </row>
    <row r="846" spans="37:118" x14ac:dyDescent="0.2"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M846"/>
      <c r="DN846"/>
    </row>
    <row r="847" spans="37:118" x14ac:dyDescent="0.2"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  <c r="CB847"/>
      <c r="CC847"/>
      <c r="CD847"/>
      <c r="CE847"/>
      <c r="CF847"/>
      <c r="CG847"/>
      <c r="CH847"/>
      <c r="CI847"/>
      <c r="CJ847"/>
      <c r="CK847"/>
      <c r="CL847"/>
      <c r="CM847"/>
      <c r="CN847"/>
      <c r="CO847"/>
      <c r="CP847"/>
      <c r="CQ847"/>
      <c r="CR847"/>
      <c r="CS847"/>
      <c r="CT847"/>
      <c r="CU847"/>
      <c r="CV847"/>
      <c r="CW847"/>
      <c r="CX847"/>
      <c r="CY847"/>
      <c r="CZ847"/>
      <c r="DA847"/>
      <c r="DB847"/>
      <c r="DC847"/>
      <c r="DD847"/>
      <c r="DM847"/>
      <c r="DN847"/>
    </row>
    <row r="848" spans="37:118" x14ac:dyDescent="0.2"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M848"/>
      <c r="DN848"/>
    </row>
    <row r="849" spans="37:118" x14ac:dyDescent="0.2"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  <c r="CB849"/>
      <c r="CC849"/>
      <c r="CD849"/>
      <c r="CE849"/>
      <c r="CF849"/>
      <c r="CG849"/>
      <c r="CH849"/>
      <c r="CI849"/>
      <c r="CJ849"/>
      <c r="CK849"/>
      <c r="CL849"/>
      <c r="CM849"/>
      <c r="CN849"/>
      <c r="CO849"/>
      <c r="CP849"/>
      <c r="CQ849"/>
      <c r="CR849"/>
      <c r="CS849"/>
      <c r="CT849"/>
      <c r="CU849"/>
      <c r="CV849"/>
      <c r="CW849"/>
      <c r="CX849"/>
      <c r="CY849"/>
      <c r="CZ849"/>
      <c r="DA849"/>
      <c r="DB849"/>
      <c r="DC849"/>
      <c r="DD849"/>
      <c r="DM849"/>
      <c r="DN849"/>
    </row>
    <row r="850" spans="37:118" x14ac:dyDescent="0.2"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M850"/>
      <c r="DN850"/>
    </row>
    <row r="851" spans="37:118" x14ac:dyDescent="0.2"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  <c r="CB851"/>
      <c r="CC851"/>
      <c r="CD851"/>
      <c r="CE851"/>
      <c r="CF851"/>
      <c r="CG851"/>
      <c r="CH851"/>
      <c r="CI851"/>
      <c r="CJ851"/>
      <c r="CK851"/>
      <c r="CL851"/>
      <c r="CM851"/>
      <c r="CN851"/>
      <c r="CO851"/>
      <c r="CP851"/>
      <c r="CQ851"/>
      <c r="CR851"/>
      <c r="CS851"/>
      <c r="CT851"/>
      <c r="CU851"/>
      <c r="CV851"/>
      <c r="CW851"/>
      <c r="CX851"/>
      <c r="CY851"/>
      <c r="CZ851"/>
      <c r="DA851"/>
      <c r="DB851"/>
      <c r="DC851"/>
      <c r="DD851"/>
      <c r="DM851"/>
      <c r="DN851"/>
    </row>
    <row r="852" spans="37:118" x14ac:dyDescent="0.2"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M852"/>
      <c r="DN852"/>
    </row>
    <row r="853" spans="37:118" x14ac:dyDescent="0.2"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  <c r="CB853"/>
      <c r="CC853"/>
      <c r="CD853"/>
      <c r="CE853"/>
      <c r="CF853"/>
      <c r="CG853"/>
      <c r="CH853"/>
      <c r="CI853"/>
      <c r="CJ853"/>
      <c r="CK853"/>
      <c r="CL853"/>
      <c r="CM853"/>
      <c r="CN853"/>
      <c r="CO853"/>
      <c r="CP853"/>
      <c r="CQ853"/>
      <c r="CR853"/>
      <c r="CS853"/>
      <c r="CT853"/>
      <c r="CU853"/>
      <c r="CV853"/>
      <c r="CW853"/>
      <c r="CX853"/>
      <c r="CY853"/>
      <c r="CZ853"/>
      <c r="DA853"/>
      <c r="DB853"/>
      <c r="DC853"/>
      <c r="DD853"/>
      <c r="DM853"/>
      <c r="DN853"/>
    </row>
    <row r="854" spans="37:118" x14ac:dyDescent="0.2"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  <c r="CB854"/>
      <c r="CC854"/>
      <c r="CD854"/>
      <c r="CE854"/>
      <c r="CF854"/>
      <c r="CG854"/>
      <c r="CH854"/>
      <c r="CI854"/>
      <c r="CJ854"/>
      <c r="CK854"/>
      <c r="CL854"/>
      <c r="CM854"/>
      <c r="CN854"/>
      <c r="CO854"/>
      <c r="CP854"/>
      <c r="CQ854"/>
      <c r="CR854"/>
      <c r="CS854"/>
      <c r="CT854"/>
      <c r="CU854"/>
      <c r="CV854"/>
      <c r="CW854"/>
      <c r="CX854"/>
      <c r="CY854"/>
      <c r="CZ854"/>
      <c r="DA854"/>
      <c r="DB854"/>
      <c r="DC854"/>
      <c r="DD854"/>
      <c r="DM854"/>
      <c r="DN854"/>
    </row>
    <row r="855" spans="37:118" x14ac:dyDescent="0.2"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  <c r="CB855"/>
      <c r="CC855"/>
      <c r="CD855"/>
      <c r="CE855"/>
      <c r="CF855"/>
      <c r="CG855"/>
      <c r="CH855"/>
      <c r="CI855"/>
      <c r="CJ855"/>
      <c r="CK855"/>
      <c r="CL855"/>
      <c r="CM855"/>
      <c r="CN855"/>
      <c r="CO855"/>
      <c r="CP855"/>
      <c r="CQ855"/>
      <c r="CR855"/>
      <c r="CS855"/>
      <c r="CT855"/>
      <c r="CU855"/>
      <c r="CV855"/>
      <c r="CW855"/>
      <c r="CX855"/>
      <c r="CY855"/>
      <c r="CZ855"/>
      <c r="DA855"/>
      <c r="DB855"/>
      <c r="DC855"/>
      <c r="DD855"/>
      <c r="DM855"/>
      <c r="DN855"/>
    </row>
    <row r="856" spans="37:118" x14ac:dyDescent="0.2"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  <c r="CB856"/>
      <c r="CC856"/>
      <c r="CD856"/>
      <c r="CE856"/>
      <c r="CF856"/>
      <c r="CG856"/>
      <c r="CH856"/>
      <c r="CI856"/>
      <c r="CJ856"/>
      <c r="CK856"/>
      <c r="CL856"/>
      <c r="CM856"/>
      <c r="CN856"/>
      <c r="CO856"/>
      <c r="CP856"/>
      <c r="CQ856"/>
      <c r="CR856"/>
      <c r="CS856"/>
      <c r="CT856"/>
      <c r="CU856"/>
      <c r="CV856"/>
      <c r="CW856"/>
      <c r="CX856"/>
      <c r="CY856"/>
      <c r="CZ856"/>
      <c r="DA856"/>
      <c r="DB856"/>
      <c r="DC856"/>
      <c r="DD856"/>
      <c r="DM856"/>
      <c r="DN856"/>
    </row>
    <row r="857" spans="37:118" x14ac:dyDescent="0.2"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  <c r="CB857"/>
      <c r="CC857"/>
      <c r="CD857"/>
      <c r="CE857"/>
      <c r="CF857"/>
      <c r="CG857"/>
      <c r="CH857"/>
      <c r="CI857"/>
      <c r="CJ857"/>
      <c r="CK857"/>
      <c r="CL857"/>
      <c r="CM857"/>
      <c r="CN857"/>
      <c r="CO857"/>
      <c r="CP857"/>
      <c r="CQ857"/>
      <c r="CR857"/>
      <c r="CS857"/>
      <c r="CT857"/>
      <c r="CU857"/>
      <c r="CV857"/>
      <c r="CW857"/>
      <c r="CX857"/>
      <c r="CY857"/>
      <c r="CZ857"/>
      <c r="DA857"/>
      <c r="DB857"/>
      <c r="DC857"/>
      <c r="DD857"/>
      <c r="DM857"/>
      <c r="DN857"/>
    </row>
    <row r="858" spans="37:118" x14ac:dyDescent="0.2"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  <c r="CB858"/>
      <c r="CC858"/>
      <c r="CD858"/>
      <c r="CE858"/>
      <c r="CF858"/>
      <c r="CG858"/>
      <c r="CH858"/>
      <c r="CI858"/>
      <c r="CJ858"/>
      <c r="CK858"/>
      <c r="CL858"/>
      <c r="CM858"/>
      <c r="CN858"/>
      <c r="CO858"/>
      <c r="CP858"/>
      <c r="CQ858"/>
      <c r="CR858"/>
      <c r="CS858"/>
      <c r="CT858"/>
      <c r="CU858"/>
      <c r="CV858"/>
      <c r="CW858"/>
      <c r="CX858"/>
      <c r="CY858"/>
      <c r="CZ858"/>
      <c r="DA858"/>
      <c r="DB858"/>
      <c r="DC858"/>
      <c r="DD858"/>
      <c r="DM858"/>
      <c r="DN858"/>
    </row>
    <row r="859" spans="37:118" x14ac:dyDescent="0.2"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  <c r="CB859"/>
      <c r="CC859"/>
      <c r="CD859"/>
      <c r="CE859"/>
      <c r="CF859"/>
      <c r="CG859"/>
      <c r="CH859"/>
      <c r="CI859"/>
      <c r="CJ859"/>
      <c r="CK859"/>
      <c r="CL859"/>
      <c r="CM859"/>
      <c r="CN859"/>
      <c r="CO859"/>
      <c r="CP859"/>
      <c r="CQ859"/>
      <c r="CR859"/>
      <c r="CS859"/>
      <c r="CT859"/>
      <c r="CU859"/>
      <c r="CV859"/>
      <c r="CW859"/>
      <c r="CX859"/>
      <c r="CY859"/>
      <c r="CZ859"/>
      <c r="DA859"/>
      <c r="DB859"/>
      <c r="DC859"/>
      <c r="DD859"/>
      <c r="DM859"/>
      <c r="DN859"/>
    </row>
    <row r="860" spans="37:118" x14ac:dyDescent="0.2"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  <c r="CB860"/>
      <c r="CC860"/>
      <c r="CD860"/>
      <c r="CE860"/>
      <c r="CF860"/>
      <c r="CG860"/>
      <c r="CH860"/>
      <c r="CI860"/>
      <c r="CJ860"/>
      <c r="CK860"/>
      <c r="CL860"/>
      <c r="CM860"/>
      <c r="CN860"/>
      <c r="CO860"/>
      <c r="CP860"/>
      <c r="CQ860"/>
      <c r="CR860"/>
      <c r="CS860"/>
      <c r="CT860"/>
      <c r="CU860"/>
      <c r="CV860"/>
      <c r="CW860"/>
      <c r="CX860"/>
      <c r="CY860"/>
      <c r="CZ860"/>
      <c r="DA860"/>
      <c r="DB860"/>
      <c r="DC860"/>
      <c r="DD860"/>
      <c r="DM860"/>
      <c r="DN860"/>
    </row>
    <row r="861" spans="37:118" x14ac:dyDescent="0.2"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  <c r="CB861"/>
      <c r="CC861"/>
      <c r="CD861"/>
      <c r="CE861"/>
      <c r="CF861"/>
      <c r="CG861"/>
      <c r="CH861"/>
      <c r="CI861"/>
      <c r="CJ861"/>
      <c r="CK861"/>
      <c r="CL861"/>
      <c r="CM861"/>
      <c r="CN861"/>
      <c r="CO861"/>
      <c r="CP861"/>
      <c r="CQ861"/>
      <c r="CR861"/>
      <c r="CS861"/>
      <c r="CT861"/>
      <c r="CU861"/>
      <c r="CV861"/>
      <c r="CW861"/>
      <c r="CX861"/>
      <c r="CY861"/>
      <c r="CZ861"/>
      <c r="DA861"/>
      <c r="DB861"/>
      <c r="DC861"/>
      <c r="DD861"/>
      <c r="DM861"/>
      <c r="DN861"/>
    </row>
    <row r="862" spans="37:118" x14ac:dyDescent="0.2"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  <c r="CB862"/>
      <c r="CC862"/>
      <c r="CD862"/>
      <c r="CE862"/>
      <c r="CF862"/>
      <c r="CG862"/>
      <c r="CH862"/>
      <c r="CI862"/>
      <c r="CJ862"/>
      <c r="CK862"/>
      <c r="CL862"/>
      <c r="CM862"/>
      <c r="CN862"/>
      <c r="CO862"/>
      <c r="CP862"/>
      <c r="CQ862"/>
      <c r="CR862"/>
      <c r="CS862"/>
      <c r="CT862"/>
      <c r="CU862"/>
      <c r="CV862"/>
      <c r="CW862"/>
      <c r="CX862"/>
      <c r="CY862"/>
      <c r="CZ862"/>
      <c r="DA862"/>
      <c r="DB862"/>
      <c r="DC862"/>
      <c r="DD862"/>
      <c r="DM862"/>
      <c r="DN862"/>
    </row>
    <row r="863" spans="37:118" x14ac:dyDescent="0.2"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  <c r="CB863"/>
      <c r="CC863"/>
      <c r="CD863"/>
      <c r="CE863"/>
      <c r="CF863"/>
      <c r="CG863"/>
      <c r="CH863"/>
      <c r="CI863"/>
      <c r="CJ863"/>
      <c r="CK863"/>
      <c r="CL863"/>
      <c r="CM863"/>
      <c r="CN863"/>
      <c r="CO863"/>
      <c r="CP863"/>
      <c r="CQ863"/>
      <c r="CR863"/>
      <c r="CS863"/>
      <c r="CT863"/>
      <c r="CU863"/>
      <c r="CV863"/>
      <c r="CW863"/>
      <c r="CX863"/>
      <c r="CY863"/>
      <c r="CZ863"/>
      <c r="DA863"/>
      <c r="DB863"/>
      <c r="DC863"/>
      <c r="DD863"/>
      <c r="DM863"/>
      <c r="DN863"/>
    </row>
    <row r="864" spans="37:118" x14ac:dyDescent="0.2"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M864"/>
      <c r="DN864"/>
    </row>
    <row r="865" spans="37:118" x14ac:dyDescent="0.2"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  <c r="CB865"/>
      <c r="CC865"/>
      <c r="CD865"/>
      <c r="CE865"/>
      <c r="CF865"/>
      <c r="CG865"/>
      <c r="CH865"/>
      <c r="CI865"/>
      <c r="CJ865"/>
      <c r="CK865"/>
      <c r="CL865"/>
      <c r="CM865"/>
      <c r="CN865"/>
      <c r="CO865"/>
      <c r="CP865"/>
      <c r="CQ865"/>
      <c r="CR865"/>
      <c r="CS865"/>
      <c r="CT865"/>
      <c r="CU865"/>
      <c r="CV865"/>
      <c r="CW865"/>
      <c r="CX865"/>
      <c r="CY865"/>
      <c r="CZ865"/>
      <c r="DA865"/>
      <c r="DB865"/>
      <c r="DC865"/>
      <c r="DD865"/>
      <c r="DM865"/>
      <c r="DN865"/>
    </row>
    <row r="866" spans="37:118" x14ac:dyDescent="0.2"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  <c r="CB866"/>
      <c r="CC866"/>
      <c r="CD866"/>
      <c r="CE866"/>
      <c r="CF866"/>
      <c r="CG866"/>
      <c r="CH866"/>
      <c r="CI866"/>
      <c r="CJ866"/>
      <c r="CK866"/>
      <c r="CL866"/>
      <c r="CM866"/>
      <c r="CN866"/>
      <c r="CO866"/>
      <c r="CP866"/>
      <c r="CQ866"/>
      <c r="CR866"/>
      <c r="CS866"/>
      <c r="CT866"/>
      <c r="CU866"/>
      <c r="CV866"/>
      <c r="CW866"/>
      <c r="CX866"/>
      <c r="CY866"/>
      <c r="CZ866"/>
      <c r="DA866"/>
      <c r="DB866"/>
      <c r="DC866"/>
      <c r="DD866"/>
      <c r="DM866"/>
      <c r="DN866"/>
    </row>
    <row r="867" spans="37:118" x14ac:dyDescent="0.2"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  <c r="CB867"/>
      <c r="CC867"/>
      <c r="CD867"/>
      <c r="CE867"/>
      <c r="CF867"/>
      <c r="CG867"/>
      <c r="CH867"/>
      <c r="CI867"/>
      <c r="CJ867"/>
      <c r="CK867"/>
      <c r="CL867"/>
      <c r="CM867"/>
      <c r="CN867"/>
      <c r="CO867"/>
      <c r="CP867"/>
      <c r="CQ867"/>
      <c r="CR867"/>
      <c r="CS867"/>
      <c r="CT867"/>
      <c r="CU867"/>
      <c r="CV867"/>
      <c r="CW867"/>
      <c r="CX867"/>
      <c r="CY867"/>
      <c r="CZ867"/>
      <c r="DA867"/>
      <c r="DB867"/>
      <c r="DC867"/>
      <c r="DD867"/>
      <c r="DM867"/>
      <c r="DN867"/>
    </row>
    <row r="868" spans="37:118" x14ac:dyDescent="0.2"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  <c r="CB868"/>
      <c r="CC868"/>
      <c r="CD868"/>
      <c r="CE868"/>
      <c r="CF868"/>
      <c r="CG868"/>
      <c r="CH868"/>
      <c r="CI868"/>
      <c r="CJ868"/>
      <c r="CK868"/>
      <c r="CL868"/>
      <c r="CM868"/>
      <c r="CN868"/>
      <c r="CO868"/>
      <c r="CP868"/>
      <c r="CQ868"/>
      <c r="CR868"/>
      <c r="CS868"/>
      <c r="CT868"/>
      <c r="CU868"/>
      <c r="CV868"/>
      <c r="CW868"/>
      <c r="CX868"/>
      <c r="CY868"/>
      <c r="CZ868"/>
      <c r="DA868"/>
      <c r="DB868"/>
      <c r="DC868"/>
      <c r="DD868"/>
      <c r="DM868"/>
      <c r="DN868"/>
    </row>
    <row r="869" spans="37:118" x14ac:dyDescent="0.2"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  <c r="CB869"/>
      <c r="CC869"/>
      <c r="CD869"/>
      <c r="CE869"/>
      <c r="CF869"/>
      <c r="CG869"/>
      <c r="CH869"/>
      <c r="CI869"/>
      <c r="CJ869"/>
      <c r="CK869"/>
      <c r="CL869"/>
      <c r="CM869"/>
      <c r="CN869"/>
      <c r="CO869"/>
      <c r="CP869"/>
      <c r="CQ869"/>
      <c r="CR869"/>
      <c r="CS869"/>
      <c r="CT869"/>
      <c r="CU869"/>
      <c r="CV869"/>
      <c r="CW869"/>
      <c r="CX869"/>
      <c r="CY869"/>
      <c r="CZ869"/>
      <c r="DA869"/>
      <c r="DB869"/>
      <c r="DC869"/>
      <c r="DD869"/>
      <c r="DM869"/>
      <c r="DN869"/>
    </row>
    <row r="870" spans="37:118" x14ac:dyDescent="0.2"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  <c r="CB870"/>
      <c r="CC870"/>
      <c r="CD870"/>
      <c r="CE870"/>
      <c r="CF870"/>
      <c r="CG870"/>
      <c r="CH870"/>
      <c r="CI870"/>
      <c r="CJ870"/>
      <c r="CK870"/>
      <c r="CL870"/>
      <c r="CM870"/>
      <c r="CN870"/>
      <c r="CO870"/>
      <c r="CP870"/>
      <c r="CQ870"/>
      <c r="CR870"/>
      <c r="CS870"/>
      <c r="CT870"/>
      <c r="CU870"/>
      <c r="CV870"/>
      <c r="CW870"/>
      <c r="CX870"/>
      <c r="CY870"/>
      <c r="CZ870"/>
      <c r="DA870"/>
      <c r="DB870"/>
      <c r="DC870"/>
      <c r="DD870"/>
      <c r="DM870"/>
      <c r="DN870"/>
    </row>
    <row r="871" spans="37:118" x14ac:dyDescent="0.2"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  <c r="CB871"/>
      <c r="CC871"/>
      <c r="CD871"/>
      <c r="CE871"/>
      <c r="CF871"/>
      <c r="CG871"/>
      <c r="CH871"/>
      <c r="CI871"/>
      <c r="CJ871"/>
      <c r="CK871"/>
      <c r="CL871"/>
      <c r="CM871"/>
      <c r="CN871"/>
      <c r="CO871"/>
      <c r="CP871"/>
      <c r="CQ871"/>
      <c r="CR871"/>
      <c r="CS871"/>
      <c r="CT871"/>
      <c r="CU871"/>
      <c r="CV871"/>
      <c r="CW871"/>
      <c r="CX871"/>
      <c r="CY871"/>
      <c r="CZ871"/>
      <c r="DA871"/>
      <c r="DB871"/>
      <c r="DC871"/>
      <c r="DD871"/>
      <c r="DM871"/>
      <c r="DN871"/>
    </row>
    <row r="872" spans="37:118" x14ac:dyDescent="0.2"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  <c r="CB872"/>
      <c r="CC872"/>
      <c r="CD872"/>
      <c r="CE872"/>
      <c r="CF872"/>
      <c r="CG872"/>
      <c r="CH872"/>
      <c r="CI872"/>
      <c r="CJ872"/>
      <c r="CK872"/>
      <c r="CL872"/>
      <c r="CM872"/>
      <c r="CN872"/>
      <c r="CO872"/>
      <c r="CP872"/>
      <c r="CQ872"/>
      <c r="CR872"/>
      <c r="CS872"/>
      <c r="CT872"/>
      <c r="CU872"/>
      <c r="CV872"/>
      <c r="CW872"/>
      <c r="CX872"/>
      <c r="CY872"/>
      <c r="CZ872"/>
      <c r="DA872"/>
      <c r="DB872"/>
      <c r="DC872"/>
      <c r="DD872"/>
      <c r="DM872"/>
      <c r="DN872"/>
    </row>
    <row r="873" spans="37:118" x14ac:dyDescent="0.2"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  <c r="CB873"/>
      <c r="CC873"/>
      <c r="CD873"/>
      <c r="CE873"/>
      <c r="CF873"/>
      <c r="CG873"/>
      <c r="CH873"/>
      <c r="CI873"/>
      <c r="CJ873"/>
      <c r="CK873"/>
      <c r="CL873"/>
      <c r="CM873"/>
      <c r="CN873"/>
      <c r="CO873"/>
      <c r="CP873"/>
      <c r="CQ873"/>
      <c r="CR873"/>
      <c r="CS873"/>
      <c r="CT873"/>
      <c r="CU873"/>
      <c r="CV873"/>
      <c r="CW873"/>
      <c r="CX873"/>
      <c r="CY873"/>
      <c r="CZ873"/>
      <c r="DA873"/>
      <c r="DB873"/>
      <c r="DC873"/>
      <c r="DD873"/>
      <c r="DM873"/>
      <c r="DN873"/>
    </row>
    <row r="874" spans="37:118" x14ac:dyDescent="0.2"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M874"/>
      <c r="DN874"/>
    </row>
    <row r="875" spans="37:118" x14ac:dyDescent="0.2"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  <c r="CB875"/>
      <c r="CC875"/>
      <c r="CD875"/>
      <c r="CE875"/>
      <c r="CF875"/>
      <c r="CG875"/>
      <c r="CH875"/>
      <c r="CI875"/>
      <c r="CJ875"/>
      <c r="CK875"/>
      <c r="CL875"/>
      <c r="CM875"/>
      <c r="CN875"/>
      <c r="CO875"/>
      <c r="CP875"/>
      <c r="CQ875"/>
      <c r="CR875"/>
      <c r="CS875"/>
      <c r="CT875"/>
      <c r="CU875"/>
      <c r="CV875"/>
      <c r="CW875"/>
      <c r="CX875"/>
      <c r="CY875"/>
      <c r="CZ875"/>
      <c r="DA875"/>
      <c r="DB875"/>
      <c r="DC875"/>
      <c r="DD875"/>
      <c r="DM875"/>
      <c r="DN875"/>
    </row>
    <row r="876" spans="37:118" x14ac:dyDescent="0.2"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M876"/>
      <c r="DN876"/>
    </row>
    <row r="877" spans="37:118" x14ac:dyDescent="0.2"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  <c r="CB877"/>
      <c r="CC877"/>
      <c r="CD877"/>
      <c r="CE877"/>
      <c r="CF877"/>
      <c r="CG877"/>
      <c r="CH877"/>
      <c r="CI877"/>
      <c r="CJ877"/>
      <c r="CK877"/>
      <c r="CL877"/>
      <c r="CM877"/>
      <c r="CN877"/>
      <c r="CO877"/>
      <c r="CP877"/>
      <c r="CQ877"/>
      <c r="CR877"/>
      <c r="CS877"/>
      <c r="CT877"/>
      <c r="CU877"/>
      <c r="CV877"/>
      <c r="CW877"/>
      <c r="CX877"/>
      <c r="CY877"/>
      <c r="CZ877"/>
      <c r="DA877"/>
      <c r="DB877"/>
      <c r="DC877"/>
      <c r="DD877"/>
      <c r="DM877"/>
      <c r="DN877"/>
    </row>
    <row r="878" spans="37:118" x14ac:dyDescent="0.2"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M878"/>
      <c r="DN878"/>
    </row>
    <row r="879" spans="37:118" x14ac:dyDescent="0.2"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  <c r="CB879"/>
      <c r="CC879"/>
      <c r="CD879"/>
      <c r="CE879"/>
      <c r="CF879"/>
      <c r="CG879"/>
      <c r="CH879"/>
      <c r="CI879"/>
      <c r="CJ879"/>
      <c r="CK879"/>
      <c r="CL879"/>
      <c r="CM879"/>
      <c r="CN879"/>
      <c r="CO879"/>
      <c r="CP879"/>
      <c r="CQ879"/>
      <c r="CR879"/>
      <c r="CS879"/>
      <c r="CT879"/>
      <c r="CU879"/>
      <c r="CV879"/>
      <c r="CW879"/>
      <c r="CX879"/>
      <c r="CY879"/>
      <c r="CZ879"/>
      <c r="DA879"/>
      <c r="DB879"/>
      <c r="DC879"/>
      <c r="DD879"/>
      <c r="DM879"/>
      <c r="DN879"/>
    </row>
    <row r="880" spans="37:118" x14ac:dyDescent="0.2"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M880"/>
      <c r="DN880"/>
    </row>
    <row r="881" spans="37:118" x14ac:dyDescent="0.2"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  <c r="CB881"/>
      <c r="CC881"/>
      <c r="CD881"/>
      <c r="CE881"/>
      <c r="CF881"/>
      <c r="CG881"/>
      <c r="CH881"/>
      <c r="CI881"/>
      <c r="CJ881"/>
      <c r="CK881"/>
      <c r="CL881"/>
      <c r="CM881"/>
      <c r="CN881"/>
      <c r="CO881"/>
      <c r="CP881"/>
      <c r="CQ881"/>
      <c r="CR881"/>
      <c r="CS881"/>
      <c r="CT881"/>
      <c r="CU881"/>
      <c r="CV881"/>
      <c r="CW881"/>
      <c r="CX881"/>
      <c r="CY881"/>
      <c r="CZ881"/>
      <c r="DA881"/>
      <c r="DB881"/>
      <c r="DC881"/>
      <c r="DD881"/>
      <c r="DM881"/>
      <c r="DN881"/>
    </row>
    <row r="882" spans="37:118" x14ac:dyDescent="0.2"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M882"/>
      <c r="DN882"/>
    </row>
    <row r="883" spans="37:118" x14ac:dyDescent="0.2"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  <c r="CB883"/>
      <c r="CC883"/>
      <c r="CD883"/>
      <c r="CE883"/>
      <c r="CF883"/>
      <c r="CG883"/>
      <c r="CH883"/>
      <c r="CI883"/>
      <c r="CJ883"/>
      <c r="CK883"/>
      <c r="CL883"/>
      <c r="CM883"/>
      <c r="CN883"/>
      <c r="CO883"/>
      <c r="CP883"/>
      <c r="CQ883"/>
      <c r="CR883"/>
      <c r="CS883"/>
      <c r="CT883"/>
      <c r="CU883"/>
      <c r="CV883"/>
      <c r="CW883"/>
      <c r="CX883"/>
      <c r="CY883"/>
      <c r="CZ883"/>
      <c r="DA883"/>
      <c r="DB883"/>
      <c r="DC883"/>
      <c r="DD883"/>
      <c r="DM883"/>
      <c r="DN883"/>
    </row>
    <row r="884" spans="37:118" x14ac:dyDescent="0.2"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  <c r="CB884"/>
      <c r="CC884"/>
      <c r="CD884"/>
      <c r="CE884"/>
      <c r="CF884"/>
      <c r="CG884"/>
      <c r="CH884"/>
      <c r="CI884"/>
      <c r="CJ884"/>
      <c r="CK884"/>
      <c r="CL884"/>
      <c r="CM884"/>
      <c r="CN884"/>
      <c r="CO884"/>
      <c r="CP884"/>
      <c r="CQ884"/>
      <c r="CR884"/>
      <c r="CS884"/>
      <c r="CT884"/>
      <c r="CU884"/>
      <c r="CV884"/>
      <c r="CW884"/>
      <c r="CX884"/>
      <c r="CY884"/>
      <c r="CZ884"/>
      <c r="DA884"/>
      <c r="DB884"/>
      <c r="DC884"/>
      <c r="DD884"/>
      <c r="DM884"/>
      <c r="DN884"/>
    </row>
    <row r="885" spans="37:118" x14ac:dyDescent="0.2"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  <c r="CB885"/>
      <c r="CC885"/>
      <c r="CD885"/>
      <c r="CE885"/>
      <c r="CF885"/>
      <c r="CG885"/>
      <c r="CH885"/>
      <c r="CI885"/>
      <c r="CJ885"/>
      <c r="CK885"/>
      <c r="CL885"/>
      <c r="CM885"/>
      <c r="CN885"/>
      <c r="CO885"/>
      <c r="CP885"/>
      <c r="CQ885"/>
      <c r="CR885"/>
      <c r="CS885"/>
      <c r="CT885"/>
      <c r="CU885"/>
      <c r="CV885"/>
      <c r="CW885"/>
      <c r="CX885"/>
      <c r="CY885"/>
      <c r="CZ885"/>
      <c r="DA885"/>
      <c r="DB885"/>
      <c r="DC885"/>
      <c r="DD885"/>
      <c r="DM885"/>
      <c r="DN885"/>
    </row>
    <row r="886" spans="37:118" x14ac:dyDescent="0.2"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  <c r="CB886"/>
      <c r="CC886"/>
      <c r="CD886"/>
      <c r="CE886"/>
      <c r="CF886"/>
      <c r="CG886"/>
      <c r="CH886"/>
      <c r="CI886"/>
      <c r="CJ886"/>
      <c r="CK886"/>
      <c r="CL886"/>
      <c r="CM886"/>
      <c r="CN886"/>
      <c r="CO886"/>
      <c r="CP886"/>
      <c r="CQ886"/>
      <c r="CR886"/>
      <c r="CS886"/>
      <c r="CT886"/>
      <c r="CU886"/>
      <c r="CV886"/>
      <c r="CW886"/>
      <c r="CX886"/>
      <c r="CY886"/>
      <c r="CZ886"/>
      <c r="DA886"/>
      <c r="DB886"/>
      <c r="DC886"/>
      <c r="DD886"/>
      <c r="DM886"/>
      <c r="DN886"/>
    </row>
    <row r="887" spans="37:118" x14ac:dyDescent="0.2"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  <c r="CB887"/>
      <c r="CC887"/>
      <c r="CD887"/>
      <c r="CE887"/>
      <c r="CF887"/>
      <c r="CG887"/>
      <c r="CH887"/>
      <c r="CI887"/>
      <c r="CJ887"/>
      <c r="CK887"/>
      <c r="CL887"/>
      <c r="CM887"/>
      <c r="CN887"/>
      <c r="CO887"/>
      <c r="CP887"/>
      <c r="CQ887"/>
      <c r="CR887"/>
      <c r="CS887"/>
      <c r="CT887"/>
      <c r="CU887"/>
      <c r="CV887"/>
      <c r="CW887"/>
      <c r="CX887"/>
      <c r="CY887"/>
      <c r="CZ887"/>
      <c r="DA887"/>
      <c r="DB887"/>
      <c r="DC887"/>
      <c r="DD887"/>
      <c r="DM887"/>
      <c r="DN887"/>
    </row>
    <row r="888" spans="37:118" x14ac:dyDescent="0.2"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  <c r="CB888"/>
      <c r="CC888"/>
      <c r="CD888"/>
      <c r="CE888"/>
      <c r="CF888"/>
      <c r="CG888"/>
      <c r="CH888"/>
      <c r="CI888"/>
      <c r="CJ888"/>
      <c r="CK888"/>
      <c r="CL888"/>
      <c r="CM888"/>
      <c r="CN888"/>
      <c r="CO888"/>
      <c r="CP888"/>
      <c r="CQ888"/>
      <c r="CR888"/>
      <c r="CS888"/>
      <c r="CT888"/>
      <c r="CU888"/>
      <c r="CV888"/>
      <c r="CW888"/>
      <c r="CX888"/>
      <c r="CY888"/>
      <c r="CZ888"/>
      <c r="DA888"/>
      <c r="DB888"/>
      <c r="DC888"/>
      <c r="DD888"/>
      <c r="DM888"/>
      <c r="DN888"/>
    </row>
    <row r="889" spans="37:118" x14ac:dyDescent="0.2"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  <c r="CB889"/>
      <c r="CC889"/>
      <c r="CD889"/>
      <c r="CE889"/>
      <c r="CF889"/>
      <c r="CG889"/>
      <c r="CH889"/>
      <c r="CI889"/>
      <c r="CJ889"/>
      <c r="CK889"/>
      <c r="CL889"/>
      <c r="CM889"/>
      <c r="CN889"/>
      <c r="CO889"/>
      <c r="CP889"/>
      <c r="CQ889"/>
      <c r="CR889"/>
      <c r="CS889"/>
      <c r="CT889"/>
      <c r="CU889"/>
      <c r="CV889"/>
      <c r="CW889"/>
      <c r="CX889"/>
      <c r="CY889"/>
      <c r="CZ889"/>
      <c r="DA889"/>
      <c r="DB889"/>
      <c r="DC889"/>
      <c r="DD889"/>
      <c r="DM889"/>
      <c r="DN889"/>
    </row>
    <row r="890" spans="37:118" x14ac:dyDescent="0.2"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  <c r="CB890"/>
      <c r="CC890"/>
      <c r="CD890"/>
      <c r="CE890"/>
      <c r="CF890"/>
      <c r="CG890"/>
      <c r="CH890"/>
      <c r="CI890"/>
      <c r="CJ890"/>
      <c r="CK890"/>
      <c r="CL890"/>
      <c r="CM890"/>
      <c r="CN890"/>
      <c r="CO890"/>
      <c r="CP890"/>
      <c r="CQ890"/>
      <c r="CR890"/>
      <c r="CS890"/>
      <c r="CT890"/>
      <c r="CU890"/>
      <c r="CV890"/>
      <c r="CW890"/>
      <c r="CX890"/>
      <c r="CY890"/>
      <c r="CZ890"/>
      <c r="DA890"/>
      <c r="DB890"/>
      <c r="DC890"/>
      <c r="DD890"/>
      <c r="DM890"/>
      <c r="DN890"/>
    </row>
    <row r="891" spans="37:118" x14ac:dyDescent="0.2"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  <c r="CB891"/>
      <c r="CC891"/>
      <c r="CD891"/>
      <c r="CE891"/>
      <c r="CF891"/>
      <c r="CG891"/>
      <c r="CH891"/>
      <c r="CI891"/>
      <c r="CJ891"/>
      <c r="CK891"/>
      <c r="CL891"/>
      <c r="CM891"/>
      <c r="CN891"/>
      <c r="CO891"/>
      <c r="CP891"/>
      <c r="CQ891"/>
      <c r="CR891"/>
      <c r="CS891"/>
      <c r="CT891"/>
      <c r="CU891"/>
      <c r="CV891"/>
      <c r="CW891"/>
      <c r="CX891"/>
      <c r="CY891"/>
      <c r="CZ891"/>
      <c r="DA891"/>
      <c r="DB891"/>
      <c r="DC891"/>
      <c r="DD891"/>
      <c r="DM891"/>
      <c r="DN891"/>
    </row>
    <row r="892" spans="37:118" x14ac:dyDescent="0.2"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  <c r="CB892"/>
      <c r="CC892"/>
      <c r="CD892"/>
      <c r="CE892"/>
      <c r="CF892"/>
      <c r="CG892"/>
      <c r="CH892"/>
      <c r="CI892"/>
      <c r="CJ892"/>
      <c r="CK892"/>
      <c r="CL892"/>
      <c r="CM892"/>
      <c r="CN892"/>
      <c r="CO892"/>
      <c r="CP892"/>
      <c r="CQ892"/>
      <c r="CR892"/>
      <c r="CS892"/>
      <c r="CT892"/>
      <c r="CU892"/>
      <c r="CV892"/>
      <c r="CW892"/>
      <c r="CX892"/>
      <c r="CY892"/>
      <c r="CZ892"/>
      <c r="DA892"/>
      <c r="DB892"/>
      <c r="DC892"/>
      <c r="DD892"/>
      <c r="DM892"/>
      <c r="DN892"/>
    </row>
    <row r="893" spans="37:118" x14ac:dyDescent="0.2"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  <c r="CB893"/>
      <c r="CC893"/>
      <c r="CD893"/>
      <c r="CE893"/>
      <c r="CF893"/>
      <c r="CG893"/>
      <c r="CH893"/>
      <c r="CI893"/>
      <c r="CJ893"/>
      <c r="CK893"/>
      <c r="CL893"/>
      <c r="CM893"/>
      <c r="CN893"/>
      <c r="CO893"/>
      <c r="CP893"/>
      <c r="CQ893"/>
      <c r="CR893"/>
      <c r="CS893"/>
      <c r="CT893"/>
      <c r="CU893"/>
      <c r="CV893"/>
      <c r="CW893"/>
      <c r="CX893"/>
      <c r="CY893"/>
      <c r="CZ893"/>
      <c r="DA893"/>
      <c r="DB893"/>
      <c r="DC893"/>
      <c r="DD893"/>
      <c r="DM893"/>
      <c r="DN893"/>
    </row>
    <row r="894" spans="37:118" x14ac:dyDescent="0.2"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  <c r="CB894"/>
      <c r="CC894"/>
      <c r="CD894"/>
      <c r="CE894"/>
      <c r="CF894"/>
      <c r="CG894"/>
      <c r="CH894"/>
      <c r="CI894"/>
      <c r="CJ894"/>
      <c r="CK894"/>
      <c r="CL894"/>
      <c r="CM894"/>
      <c r="CN894"/>
      <c r="CO894"/>
      <c r="CP894"/>
      <c r="CQ894"/>
      <c r="CR894"/>
      <c r="CS894"/>
      <c r="CT894"/>
      <c r="CU894"/>
      <c r="CV894"/>
      <c r="CW894"/>
      <c r="CX894"/>
      <c r="CY894"/>
      <c r="CZ894"/>
      <c r="DA894"/>
      <c r="DB894"/>
      <c r="DC894"/>
      <c r="DD894"/>
      <c r="DM894"/>
      <c r="DN894"/>
    </row>
    <row r="895" spans="37:118" x14ac:dyDescent="0.2"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M895"/>
      <c r="DN895"/>
    </row>
    <row r="896" spans="37:118" x14ac:dyDescent="0.2"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  <c r="CB896"/>
      <c r="CC896"/>
      <c r="CD896"/>
      <c r="CE896"/>
      <c r="CF896"/>
      <c r="CG896"/>
      <c r="CH896"/>
      <c r="CI896"/>
      <c r="CJ896"/>
      <c r="CK896"/>
      <c r="CL896"/>
      <c r="CM896"/>
      <c r="CN896"/>
      <c r="CO896"/>
      <c r="CP896"/>
      <c r="CQ896"/>
      <c r="CR896"/>
      <c r="CS896"/>
      <c r="CT896"/>
      <c r="CU896"/>
      <c r="CV896"/>
      <c r="CW896"/>
      <c r="CX896"/>
      <c r="CY896"/>
      <c r="CZ896"/>
      <c r="DA896"/>
      <c r="DB896"/>
      <c r="DC896"/>
      <c r="DD896"/>
      <c r="DM896"/>
      <c r="DN896"/>
    </row>
    <row r="897" spans="37:118" x14ac:dyDescent="0.2"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  <c r="CB897"/>
      <c r="CC897"/>
      <c r="CD897"/>
      <c r="CE897"/>
      <c r="CF897"/>
      <c r="CG897"/>
      <c r="CH897"/>
      <c r="CI897"/>
      <c r="CJ897"/>
      <c r="CK897"/>
      <c r="CL897"/>
      <c r="CM897"/>
      <c r="CN897"/>
      <c r="CO897"/>
      <c r="CP897"/>
      <c r="CQ897"/>
      <c r="CR897"/>
      <c r="CS897"/>
      <c r="CT897"/>
      <c r="CU897"/>
      <c r="CV897"/>
      <c r="CW897"/>
      <c r="CX897"/>
      <c r="CY897"/>
      <c r="CZ897"/>
      <c r="DA897"/>
      <c r="DB897"/>
      <c r="DC897"/>
      <c r="DD897"/>
      <c r="DM897"/>
      <c r="DN897"/>
    </row>
    <row r="898" spans="37:118" x14ac:dyDescent="0.2"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  <c r="CB898"/>
      <c r="CC898"/>
      <c r="CD898"/>
      <c r="CE898"/>
      <c r="CF898"/>
      <c r="CG898"/>
      <c r="CH898"/>
      <c r="CI898"/>
      <c r="CJ898"/>
      <c r="CK898"/>
      <c r="CL898"/>
      <c r="CM898"/>
      <c r="CN898"/>
      <c r="CO898"/>
      <c r="CP898"/>
      <c r="CQ898"/>
      <c r="CR898"/>
      <c r="CS898"/>
      <c r="CT898"/>
      <c r="CU898"/>
      <c r="CV898"/>
      <c r="CW898"/>
      <c r="CX898"/>
      <c r="CY898"/>
      <c r="CZ898"/>
      <c r="DA898"/>
      <c r="DB898"/>
      <c r="DC898"/>
      <c r="DD898"/>
      <c r="DM898"/>
      <c r="DN898"/>
    </row>
    <row r="899" spans="37:118" x14ac:dyDescent="0.2"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  <c r="CB899"/>
      <c r="CC899"/>
      <c r="CD899"/>
      <c r="CE899"/>
      <c r="CF899"/>
      <c r="CG899"/>
      <c r="CH899"/>
      <c r="CI899"/>
      <c r="CJ899"/>
      <c r="CK899"/>
      <c r="CL899"/>
      <c r="CM899"/>
      <c r="CN899"/>
      <c r="CO899"/>
      <c r="CP899"/>
      <c r="CQ899"/>
      <c r="CR899"/>
      <c r="CS899"/>
      <c r="CT899"/>
      <c r="CU899"/>
      <c r="CV899"/>
      <c r="CW899"/>
      <c r="CX899"/>
      <c r="CY899"/>
      <c r="CZ899"/>
      <c r="DA899"/>
      <c r="DB899"/>
      <c r="DC899"/>
      <c r="DD899"/>
      <c r="DM899"/>
      <c r="DN899"/>
    </row>
    <row r="900" spans="37:118" x14ac:dyDescent="0.2"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  <c r="CB900"/>
      <c r="CC900"/>
      <c r="CD900"/>
      <c r="CE900"/>
      <c r="CF900"/>
      <c r="CG900"/>
      <c r="CH900"/>
      <c r="CI900"/>
      <c r="CJ900"/>
      <c r="CK900"/>
      <c r="CL900"/>
      <c r="CM900"/>
      <c r="CN900"/>
      <c r="CO900"/>
      <c r="CP900"/>
      <c r="CQ900"/>
      <c r="CR900"/>
      <c r="CS900"/>
      <c r="CT900"/>
      <c r="CU900"/>
      <c r="CV900"/>
      <c r="CW900"/>
      <c r="CX900"/>
      <c r="CY900"/>
      <c r="CZ900"/>
      <c r="DA900"/>
      <c r="DB900"/>
      <c r="DC900"/>
      <c r="DD900"/>
      <c r="DM900"/>
      <c r="DN900"/>
    </row>
    <row r="901" spans="37:118" x14ac:dyDescent="0.2"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  <c r="CB901"/>
      <c r="CC901"/>
      <c r="CD901"/>
      <c r="CE901"/>
      <c r="CF901"/>
      <c r="CG901"/>
      <c r="CH901"/>
      <c r="CI901"/>
      <c r="CJ901"/>
      <c r="CK901"/>
      <c r="CL901"/>
      <c r="CM901"/>
      <c r="CN901"/>
      <c r="CO901"/>
      <c r="CP901"/>
      <c r="CQ901"/>
      <c r="CR901"/>
      <c r="CS901"/>
      <c r="CT901"/>
      <c r="CU901"/>
      <c r="CV901"/>
      <c r="CW901"/>
      <c r="CX901"/>
      <c r="CY901"/>
      <c r="CZ901"/>
      <c r="DA901"/>
      <c r="DB901"/>
      <c r="DC901"/>
      <c r="DD901"/>
      <c r="DM901"/>
      <c r="DN901"/>
    </row>
    <row r="902" spans="37:118" x14ac:dyDescent="0.2"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  <c r="CB902"/>
      <c r="CC902"/>
      <c r="CD902"/>
      <c r="CE902"/>
      <c r="CF902"/>
      <c r="CG902"/>
      <c r="CH902"/>
      <c r="CI902"/>
      <c r="CJ902"/>
      <c r="CK902"/>
      <c r="CL902"/>
      <c r="CM902"/>
      <c r="CN902"/>
      <c r="CO902"/>
      <c r="CP902"/>
      <c r="CQ902"/>
      <c r="CR902"/>
      <c r="CS902"/>
      <c r="CT902"/>
      <c r="CU902"/>
      <c r="CV902"/>
      <c r="CW902"/>
      <c r="CX902"/>
      <c r="CY902"/>
      <c r="CZ902"/>
      <c r="DA902"/>
      <c r="DB902"/>
      <c r="DC902"/>
      <c r="DD902"/>
      <c r="DM902"/>
      <c r="DN902"/>
    </row>
    <row r="903" spans="37:118" x14ac:dyDescent="0.2"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  <c r="CB903"/>
      <c r="CC903"/>
      <c r="CD903"/>
      <c r="CE903"/>
      <c r="CF903"/>
      <c r="CG903"/>
      <c r="CH903"/>
      <c r="CI903"/>
      <c r="CJ903"/>
      <c r="CK903"/>
      <c r="CL903"/>
      <c r="CM903"/>
      <c r="CN903"/>
      <c r="CO903"/>
      <c r="CP903"/>
      <c r="CQ903"/>
      <c r="CR903"/>
      <c r="CS903"/>
      <c r="CT903"/>
      <c r="CU903"/>
      <c r="CV903"/>
      <c r="CW903"/>
      <c r="CX903"/>
      <c r="CY903"/>
      <c r="CZ903"/>
      <c r="DA903"/>
      <c r="DB903"/>
      <c r="DC903"/>
      <c r="DD903"/>
      <c r="DM903"/>
      <c r="DN903"/>
    </row>
    <row r="904" spans="37:118" x14ac:dyDescent="0.2"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  <c r="CB904"/>
      <c r="CC904"/>
      <c r="CD904"/>
      <c r="CE904"/>
      <c r="CF904"/>
      <c r="CG904"/>
      <c r="CH904"/>
      <c r="CI904"/>
      <c r="CJ904"/>
      <c r="CK904"/>
      <c r="CL904"/>
      <c r="CM904"/>
      <c r="CN904"/>
      <c r="CO904"/>
      <c r="CP904"/>
      <c r="CQ904"/>
      <c r="CR904"/>
      <c r="CS904"/>
      <c r="CT904"/>
      <c r="CU904"/>
      <c r="CV904"/>
      <c r="CW904"/>
      <c r="CX904"/>
      <c r="CY904"/>
      <c r="CZ904"/>
      <c r="DA904"/>
      <c r="DB904"/>
      <c r="DC904"/>
      <c r="DD904"/>
      <c r="DM904"/>
      <c r="DN904"/>
    </row>
    <row r="905" spans="37:118" x14ac:dyDescent="0.2"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  <c r="CB905"/>
      <c r="CC905"/>
      <c r="CD905"/>
      <c r="CE905"/>
      <c r="CF905"/>
      <c r="CG905"/>
      <c r="CH905"/>
      <c r="CI905"/>
      <c r="CJ905"/>
      <c r="CK905"/>
      <c r="CL905"/>
      <c r="CM905"/>
      <c r="CN905"/>
      <c r="CO905"/>
      <c r="CP905"/>
      <c r="CQ905"/>
      <c r="CR905"/>
      <c r="CS905"/>
      <c r="CT905"/>
      <c r="CU905"/>
      <c r="CV905"/>
      <c r="CW905"/>
      <c r="CX905"/>
      <c r="CY905"/>
      <c r="CZ905"/>
      <c r="DA905"/>
      <c r="DB905"/>
      <c r="DC905"/>
      <c r="DD905"/>
      <c r="DM905"/>
      <c r="DN905"/>
    </row>
    <row r="906" spans="37:118" x14ac:dyDescent="0.2"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  <c r="CB906"/>
      <c r="CC906"/>
      <c r="CD906"/>
      <c r="CE906"/>
      <c r="CF906"/>
      <c r="CG906"/>
      <c r="CH906"/>
      <c r="CI906"/>
      <c r="CJ906"/>
      <c r="CK906"/>
      <c r="CL906"/>
      <c r="CM906"/>
      <c r="CN906"/>
      <c r="CO906"/>
      <c r="CP906"/>
      <c r="CQ906"/>
      <c r="CR906"/>
      <c r="CS906"/>
      <c r="CT906"/>
      <c r="CU906"/>
      <c r="CV906"/>
      <c r="CW906"/>
      <c r="CX906"/>
      <c r="CY906"/>
      <c r="CZ906"/>
      <c r="DA906"/>
      <c r="DB906"/>
      <c r="DC906"/>
      <c r="DD906"/>
      <c r="DM906"/>
      <c r="DN906"/>
    </row>
    <row r="907" spans="37:118" x14ac:dyDescent="0.2"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  <c r="CB907"/>
      <c r="CC907"/>
      <c r="CD907"/>
      <c r="CE907"/>
      <c r="CF907"/>
      <c r="CG907"/>
      <c r="CH907"/>
      <c r="CI907"/>
      <c r="CJ907"/>
      <c r="CK907"/>
      <c r="CL907"/>
      <c r="CM907"/>
      <c r="CN907"/>
      <c r="CO907"/>
      <c r="CP907"/>
      <c r="CQ907"/>
      <c r="CR907"/>
      <c r="CS907"/>
      <c r="CT907"/>
      <c r="CU907"/>
      <c r="CV907"/>
      <c r="CW907"/>
      <c r="CX907"/>
      <c r="CY907"/>
      <c r="CZ907"/>
      <c r="DA907"/>
      <c r="DB907"/>
      <c r="DC907"/>
      <c r="DD907"/>
      <c r="DM907"/>
      <c r="DN907"/>
    </row>
    <row r="908" spans="37:118" x14ac:dyDescent="0.2"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  <c r="CB908"/>
      <c r="CC908"/>
      <c r="CD908"/>
      <c r="CE908"/>
      <c r="CF908"/>
      <c r="CG908"/>
      <c r="CH908"/>
      <c r="CI908"/>
      <c r="CJ908"/>
      <c r="CK908"/>
      <c r="CL908"/>
      <c r="CM908"/>
      <c r="CN908"/>
      <c r="CO908"/>
      <c r="CP908"/>
      <c r="CQ908"/>
      <c r="CR908"/>
      <c r="CS908"/>
      <c r="CT908"/>
      <c r="CU908"/>
      <c r="CV908"/>
      <c r="CW908"/>
      <c r="CX908"/>
      <c r="CY908"/>
      <c r="CZ908"/>
      <c r="DA908"/>
      <c r="DB908"/>
      <c r="DC908"/>
      <c r="DD908"/>
      <c r="DM908"/>
      <c r="DN908"/>
    </row>
    <row r="909" spans="37:118" x14ac:dyDescent="0.2"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  <c r="CB909"/>
      <c r="CC909"/>
      <c r="CD909"/>
      <c r="CE909"/>
      <c r="CF909"/>
      <c r="CG909"/>
      <c r="CH909"/>
      <c r="CI909"/>
      <c r="CJ909"/>
      <c r="CK909"/>
      <c r="CL909"/>
      <c r="CM909"/>
      <c r="CN909"/>
      <c r="CO909"/>
      <c r="CP909"/>
      <c r="CQ909"/>
      <c r="CR909"/>
      <c r="CS909"/>
      <c r="CT909"/>
      <c r="CU909"/>
      <c r="CV909"/>
      <c r="CW909"/>
      <c r="CX909"/>
      <c r="CY909"/>
      <c r="CZ909"/>
      <c r="DA909"/>
      <c r="DB909"/>
      <c r="DC909"/>
      <c r="DD909"/>
      <c r="DM909"/>
      <c r="DN909"/>
    </row>
    <row r="910" spans="37:118" x14ac:dyDescent="0.2"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  <c r="CB910"/>
      <c r="CC910"/>
      <c r="CD910"/>
      <c r="CE910"/>
      <c r="CF910"/>
      <c r="CG910"/>
      <c r="CH910"/>
      <c r="CI910"/>
      <c r="CJ910"/>
      <c r="CK910"/>
      <c r="CL910"/>
      <c r="CM910"/>
      <c r="CN910"/>
      <c r="CO910"/>
      <c r="CP910"/>
      <c r="CQ910"/>
      <c r="CR910"/>
      <c r="CS910"/>
      <c r="CT910"/>
      <c r="CU910"/>
      <c r="CV910"/>
      <c r="CW910"/>
      <c r="CX910"/>
      <c r="CY910"/>
      <c r="CZ910"/>
      <c r="DA910"/>
      <c r="DB910"/>
      <c r="DC910"/>
      <c r="DD910"/>
      <c r="DM910"/>
      <c r="DN910"/>
    </row>
    <row r="911" spans="37:118" x14ac:dyDescent="0.2"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  <c r="CB911"/>
      <c r="CC911"/>
      <c r="CD911"/>
      <c r="CE911"/>
      <c r="CF911"/>
      <c r="CG911"/>
      <c r="CH911"/>
      <c r="CI911"/>
      <c r="CJ911"/>
      <c r="CK911"/>
      <c r="CL911"/>
      <c r="CM911"/>
      <c r="CN911"/>
      <c r="CO911"/>
      <c r="CP911"/>
      <c r="CQ911"/>
      <c r="CR911"/>
      <c r="CS911"/>
      <c r="CT911"/>
      <c r="CU911"/>
      <c r="CV911"/>
      <c r="CW911"/>
      <c r="CX911"/>
      <c r="CY911"/>
      <c r="CZ911"/>
      <c r="DA911"/>
      <c r="DB911"/>
      <c r="DC911"/>
      <c r="DD911"/>
      <c r="DM911"/>
      <c r="DN911"/>
    </row>
    <row r="912" spans="37:118" x14ac:dyDescent="0.2"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  <c r="CB912"/>
      <c r="CC912"/>
      <c r="CD912"/>
      <c r="CE912"/>
      <c r="CF912"/>
      <c r="CG912"/>
      <c r="CH912"/>
      <c r="CI912"/>
      <c r="CJ912"/>
      <c r="CK912"/>
      <c r="CL912"/>
      <c r="CM912"/>
      <c r="CN912"/>
      <c r="CO912"/>
      <c r="CP912"/>
      <c r="CQ912"/>
      <c r="CR912"/>
      <c r="CS912"/>
      <c r="CT912"/>
      <c r="CU912"/>
      <c r="CV912"/>
      <c r="CW912"/>
      <c r="CX912"/>
      <c r="CY912"/>
      <c r="CZ912"/>
      <c r="DA912"/>
      <c r="DB912"/>
      <c r="DC912"/>
      <c r="DD912"/>
      <c r="DM912"/>
      <c r="DN912"/>
    </row>
    <row r="913" spans="37:118" x14ac:dyDescent="0.2"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  <c r="CB913"/>
      <c r="CC913"/>
      <c r="CD913"/>
      <c r="CE913"/>
      <c r="CF913"/>
      <c r="CG913"/>
      <c r="CH913"/>
      <c r="CI913"/>
      <c r="CJ913"/>
      <c r="CK913"/>
      <c r="CL913"/>
      <c r="CM913"/>
      <c r="CN913"/>
      <c r="CO913"/>
      <c r="CP913"/>
      <c r="CQ913"/>
      <c r="CR913"/>
      <c r="CS913"/>
      <c r="CT913"/>
      <c r="CU913"/>
      <c r="CV913"/>
      <c r="CW913"/>
      <c r="CX913"/>
      <c r="CY913"/>
      <c r="CZ913"/>
      <c r="DA913"/>
      <c r="DB913"/>
      <c r="DC913"/>
      <c r="DD913"/>
      <c r="DM913"/>
      <c r="DN913"/>
    </row>
    <row r="914" spans="37:118" x14ac:dyDescent="0.2"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  <c r="CB914"/>
      <c r="CC914"/>
      <c r="CD914"/>
      <c r="CE914"/>
      <c r="CF914"/>
      <c r="CG914"/>
      <c r="CH914"/>
      <c r="CI914"/>
      <c r="CJ914"/>
      <c r="CK914"/>
      <c r="CL914"/>
      <c r="CM914"/>
      <c r="CN914"/>
      <c r="CO914"/>
      <c r="CP914"/>
      <c r="CQ914"/>
      <c r="CR914"/>
      <c r="CS914"/>
      <c r="CT914"/>
      <c r="CU914"/>
      <c r="CV914"/>
      <c r="CW914"/>
      <c r="CX914"/>
      <c r="CY914"/>
      <c r="CZ914"/>
      <c r="DA914"/>
      <c r="DB914"/>
      <c r="DC914"/>
      <c r="DD914"/>
      <c r="DM914"/>
      <c r="DN914"/>
    </row>
    <row r="915" spans="37:118" x14ac:dyDescent="0.2"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M915"/>
      <c r="DN915"/>
    </row>
    <row r="916" spans="37:118" x14ac:dyDescent="0.2"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M916"/>
      <c r="DN916"/>
    </row>
    <row r="917" spans="37:118" x14ac:dyDescent="0.2"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  <c r="CB917"/>
      <c r="CC917"/>
      <c r="CD917"/>
      <c r="CE917"/>
      <c r="CF917"/>
      <c r="CG917"/>
      <c r="CH917"/>
      <c r="CI917"/>
      <c r="CJ917"/>
      <c r="CK917"/>
      <c r="CL917"/>
      <c r="CM917"/>
      <c r="CN917"/>
      <c r="CO917"/>
      <c r="CP917"/>
      <c r="CQ917"/>
      <c r="CR917"/>
      <c r="CS917"/>
      <c r="CT917"/>
      <c r="CU917"/>
      <c r="CV917"/>
      <c r="CW917"/>
      <c r="CX917"/>
      <c r="CY917"/>
      <c r="CZ917"/>
      <c r="DA917"/>
      <c r="DB917"/>
      <c r="DC917"/>
      <c r="DD917"/>
      <c r="DM917"/>
      <c r="DN917"/>
    </row>
    <row r="918" spans="37:118" x14ac:dyDescent="0.2"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  <c r="CB918"/>
      <c r="CC918"/>
      <c r="CD918"/>
      <c r="CE918"/>
      <c r="CF918"/>
      <c r="CG918"/>
      <c r="CH918"/>
      <c r="CI918"/>
      <c r="CJ918"/>
      <c r="CK918"/>
      <c r="CL918"/>
      <c r="CM918"/>
      <c r="CN918"/>
      <c r="CO918"/>
      <c r="CP918"/>
      <c r="CQ918"/>
      <c r="CR918"/>
      <c r="CS918"/>
      <c r="CT918"/>
      <c r="CU918"/>
      <c r="CV918"/>
      <c r="CW918"/>
      <c r="CX918"/>
      <c r="CY918"/>
      <c r="CZ918"/>
      <c r="DA918"/>
      <c r="DB918"/>
      <c r="DC918"/>
      <c r="DD918"/>
      <c r="DM918"/>
      <c r="DN918"/>
    </row>
    <row r="919" spans="37:118" x14ac:dyDescent="0.2"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  <c r="CB919"/>
      <c r="CC919"/>
      <c r="CD919"/>
      <c r="CE919"/>
      <c r="CF919"/>
      <c r="CG919"/>
      <c r="CH919"/>
      <c r="CI919"/>
      <c r="CJ919"/>
      <c r="CK919"/>
      <c r="CL919"/>
      <c r="CM919"/>
      <c r="CN919"/>
      <c r="CO919"/>
      <c r="CP919"/>
      <c r="CQ919"/>
      <c r="CR919"/>
      <c r="CS919"/>
      <c r="CT919"/>
      <c r="CU919"/>
      <c r="CV919"/>
      <c r="CW919"/>
      <c r="CX919"/>
      <c r="CY919"/>
      <c r="CZ919"/>
      <c r="DA919"/>
      <c r="DB919"/>
      <c r="DC919"/>
      <c r="DD919"/>
      <c r="DM919"/>
      <c r="DN919"/>
    </row>
    <row r="920" spans="37:118" x14ac:dyDescent="0.2"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  <c r="CB920"/>
      <c r="CC920"/>
      <c r="CD920"/>
      <c r="CE920"/>
      <c r="CF920"/>
      <c r="CG920"/>
      <c r="CH920"/>
      <c r="CI920"/>
      <c r="CJ920"/>
      <c r="CK920"/>
      <c r="CL920"/>
      <c r="CM920"/>
      <c r="CN920"/>
      <c r="CO920"/>
      <c r="CP920"/>
      <c r="CQ920"/>
      <c r="CR920"/>
      <c r="CS920"/>
      <c r="CT920"/>
      <c r="CU920"/>
      <c r="CV920"/>
      <c r="CW920"/>
      <c r="CX920"/>
      <c r="CY920"/>
      <c r="CZ920"/>
      <c r="DA920"/>
      <c r="DB920"/>
      <c r="DC920"/>
      <c r="DD920"/>
      <c r="DM920"/>
      <c r="DN920"/>
    </row>
    <row r="921" spans="37:118" x14ac:dyDescent="0.2"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  <c r="CB921"/>
      <c r="CC921"/>
      <c r="CD921"/>
      <c r="CE921"/>
      <c r="CF921"/>
      <c r="CG921"/>
      <c r="CH921"/>
      <c r="CI921"/>
      <c r="CJ921"/>
      <c r="CK921"/>
      <c r="CL921"/>
      <c r="CM921"/>
      <c r="CN921"/>
      <c r="CO921"/>
      <c r="CP921"/>
      <c r="CQ921"/>
      <c r="CR921"/>
      <c r="CS921"/>
      <c r="CT921"/>
      <c r="CU921"/>
      <c r="CV921"/>
      <c r="CW921"/>
      <c r="CX921"/>
      <c r="CY921"/>
      <c r="CZ921"/>
      <c r="DA921"/>
      <c r="DB921"/>
      <c r="DC921"/>
      <c r="DD921"/>
      <c r="DM921"/>
      <c r="DN921"/>
    </row>
    <row r="922" spans="37:118" x14ac:dyDescent="0.2"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  <c r="CB922"/>
      <c r="CC922"/>
      <c r="CD922"/>
      <c r="CE922"/>
      <c r="CF922"/>
      <c r="CG922"/>
      <c r="CH922"/>
      <c r="CI922"/>
      <c r="CJ922"/>
      <c r="CK922"/>
      <c r="CL922"/>
      <c r="CM922"/>
      <c r="CN922"/>
      <c r="CO922"/>
      <c r="CP922"/>
      <c r="CQ922"/>
      <c r="CR922"/>
      <c r="CS922"/>
      <c r="CT922"/>
      <c r="CU922"/>
      <c r="CV922"/>
      <c r="CW922"/>
      <c r="CX922"/>
      <c r="CY922"/>
      <c r="CZ922"/>
      <c r="DA922"/>
      <c r="DB922"/>
      <c r="DC922"/>
      <c r="DD922"/>
      <c r="DM922"/>
      <c r="DN922"/>
    </row>
    <row r="923" spans="37:118" x14ac:dyDescent="0.2"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  <c r="CB923"/>
      <c r="CC923"/>
      <c r="CD923"/>
      <c r="CE923"/>
      <c r="CF923"/>
      <c r="CG923"/>
      <c r="CH923"/>
      <c r="CI923"/>
      <c r="CJ923"/>
      <c r="CK923"/>
      <c r="CL923"/>
      <c r="CM923"/>
      <c r="CN923"/>
      <c r="CO923"/>
      <c r="CP923"/>
      <c r="CQ923"/>
      <c r="CR923"/>
      <c r="CS923"/>
      <c r="CT923"/>
      <c r="CU923"/>
      <c r="CV923"/>
      <c r="CW923"/>
      <c r="CX923"/>
      <c r="CY923"/>
      <c r="CZ923"/>
      <c r="DA923"/>
      <c r="DB923"/>
      <c r="DC923"/>
      <c r="DD923"/>
      <c r="DM923"/>
      <c r="DN923"/>
    </row>
    <row r="924" spans="37:118" x14ac:dyDescent="0.2"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  <c r="CB924"/>
      <c r="CC924"/>
      <c r="CD924"/>
      <c r="CE924"/>
      <c r="CF924"/>
      <c r="CG924"/>
      <c r="CH924"/>
      <c r="CI924"/>
      <c r="CJ924"/>
      <c r="CK924"/>
      <c r="CL924"/>
      <c r="CM924"/>
      <c r="CN924"/>
      <c r="CO924"/>
      <c r="CP924"/>
      <c r="CQ924"/>
      <c r="CR924"/>
      <c r="CS924"/>
      <c r="CT924"/>
      <c r="CU924"/>
      <c r="CV924"/>
      <c r="CW924"/>
      <c r="CX924"/>
      <c r="CY924"/>
      <c r="CZ924"/>
      <c r="DA924"/>
      <c r="DB924"/>
      <c r="DC924"/>
      <c r="DD924"/>
      <c r="DM924"/>
      <c r="DN924"/>
    </row>
    <row r="925" spans="37:118" x14ac:dyDescent="0.2"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  <c r="CB925"/>
      <c r="CC925"/>
      <c r="CD925"/>
      <c r="CE925"/>
      <c r="CF925"/>
      <c r="CG925"/>
      <c r="CH925"/>
      <c r="CI925"/>
      <c r="CJ925"/>
      <c r="CK925"/>
      <c r="CL925"/>
      <c r="CM925"/>
      <c r="CN925"/>
      <c r="CO925"/>
      <c r="CP925"/>
      <c r="CQ925"/>
      <c r="CR925"/>
      <c r="CS925"/>
      <c r="CT925"/>
      <c r="CU925"/>
      <c r="CV925"/>
      <c r="CW925"/>
      <c r="CX925"/>
      <c r="CY925"/>
      <c r="CZ925"/>
      <c r="DA925"/>
      <c r="DB925"/>
      <c r="DC925"/>
      <c r="DD925"/>
      <c r="DM925"/>
      <c r="DN925"/>
    </row>
    <row r="926" spans="37:118" x14ac:dyDescent="0.2"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  <c r="CB926"/>
      <c r="CC926"/>
      <c r="CD926"/>
      <c r="CE926"/>
      <c r="CF926"/>
      <c r="CG926"/>
      <c r="CH926"/>
      <c r="CI926"/>
      <c r="CJ926"/>
      <c r="CK926"/>
      <c r="CL926"/>
      <c r="CM926"/>
      <c r="CN926"/>
      <c r="CO926"/>
      <c r="CP926"/>
      <c r="CQ926"/>
      <c r="CR926"/>
      <c r="CS926"/>
      <c r="CT926"/>
      <c r="CU926"/>
      <c r="CV926"/>
      <c r="CW926"/>
      <c r="CX926"/>
      <c r="CY926"/>
      <c r="CZ926"/>
      <c r="DA926"/>
      <c r="DB926"/>
      <c r="DC926"/>
      <c r="DD926"/>
      <c r="DM926"/>
      <c r="DN926"/>
    </row>
    <row r="927" spans="37:118" x14ac:dyDescent="0.2"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  <c r="CB927"/>
      <c r="CC927"/>
      <c r="CD927"/>
      <c r="CE927"/>
      <c r="CF927"/>
      <c r="CG927"/>
      <c r="CH927"/>
      <c r="CI927"/>
      <c r="CJ927"/>
      <c r="CK927"/>
      <c r="CL927"/>
      <c r="CM927"/>
      <c r="CN927"/>
      <c r="CO927"/>
      <c r="CP927"/>
      <c r="CQ927"/>
      <c r="CR927"/>
      <c r="CS927"/>
      <c r="CT927"/>
      <c r="CU927"/>
      <c r="CV927"/>
      <c r="CW927"/>
      <c r="CX927"/>
      <c r="CY927"/>
      <c r="CZ927"/>
      <c r="DA927"/>
      <c r="DB927"/>
      <c r="DC927"/>
      <c r="DD927"/>
      <c r="DM927"/>
      <c r="DN927"/>
    </row>
    <row r="928" spans="37:118" x14ac:dyDescent="0.2"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  <c r="CB928"/>
      <c r="CC928"/>
      <c r="CD928"/>
      <c r="CE928"/>
      <c r="CF928"/>
      <c r="CG928"/>
      <c r="CH928"/>
      <c r="CI928"/>
      <c r="CJ928"/>
      <c r="CK928"/>
      <c r="CL928"/>
      <c r="CM928"/>
      <c r="CN928"/>
      <c r="CO928"/>
      <c r="CP928"/>
      <c r="CQ928"/>
      <c r="CR928"/>
      <c r="CS928"/>
      <c r="CT928"/>
      <c r="CU928"/>
      <c r="CV928"/>
      <c r="CW928"/>
      <c r="CX928"/>
      <c r="CY928"/>
      <c r="CZ928"/>
      <c r="DA928"/>
      <c r="DB928"/>
      <c r="DC928"/>
      <c r="DD928"/>
      <c r="DM928"/>
      <c r="DN928"/>
    </row>
    <row r="929" spans="37:118" x14ac:dyDescent="0.2"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  <c r="CB929"/>
      <c r="CC929"/>
      <c r="CD929"/>
      <c r="CE929"/>
      <c r="CF929"/>
      <c r="CG929"/>
      <c r="CH929"/>
      <c r="CI929"/>
      <c r="CJ929"/>
      <c r="CK929"/>
      <c r="CL929"/>
      <c r="CM929"/>
      <c r="CN929"/>
      <c r="CO929"/>
      <c r="CP929"/>
      <c r="CQ929"/>
      <c r="CR929"/>
      <c r="CS929"/>
      <c r="CT929"/>
      <c r="CU929"/>
      <c r="CV929"/>
      <c r="CW929"/>
      <c r="CX929"/>
      <c r="CY929"/>
      <c r="CZ929"/>
      <c r="DA929"/>
      <c r="DB929"/>
      <c r="DC929"/>
      <c r="DD929"/>
      <c r="DM929"/>
      <c r="DN929"/>
    </row>
    <row r="930" spans="37:118" x14ac:dyDescent="0.2"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  <c r="CB930"/>
      <c r="CC930"/>
      <c r="CD930"/>
      <c r="CE930"/>
      <c r="CF930"/>
      <c r="CG930"/>
      <c r="CH930"/>
      <c r="CI930"/>
      <c r="CJ930"/>
      <c r="CK930"/>
      <c r="CL930"/>
      <c r="CM930"/>
      <c r="CN930"/>
      <c r="CO930"/>
      <c r="CP930"/>
      <c r="CQ930"/>
      <c r="CR930"/>
      <c r="CS930"/>
      <c r="CT930"/>
      <c r="CU930"/>
      <c r="CV930"/>
      <c r="CW930"/>
      <c r="CX930"/>
      <c r="CY930"/>
      <c r="CZ930"/>
      <c r="DA930"/>
      <c r="DB930"/>
      <c r="DC930"/>
      <c r="DD930"/>
      <c r="DM930"/>
      <c r="DN930"/>
    </row>
    <row r="931" spans="37:118" x14ac:dyDescent="0.2"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  <c r="CB931"/>
      <c r="CC931"/>
      <c r="CD931"/>
      <c r="CE931"/>
      <c r="CF931"/>
      <c r="CG931"/>
      <c r="CH931"/>
      <c r="CI931"/>
      <c r="CJ931"/>
      <c r="CK931"/>
      <c r="CL931"/>
      <c r="CM931"/>
      <c r="CN931"/>
      <c r="CO931"/>
      <c r="CP931"/>
      <c r="CQ931"/>
      <c r="CR931"/>
      <c r="CS931"/>
      <c r="CT931"/>
      <c r="CU931"/>
      <c r="CV931"/>
      <c r="CW931"/>
      <c r="CX931"/>
      <c r="CY931"/>
      <c r="CZ931"/>
      <c r="DA931"/>
      <c r="DB931"/>
      <c r="DC931"/>
      <c r="DD931"/>
      <c r="DM931"/>
      <c r="DN931"/>
    </row>
    <row r="932" spans="37:118" x14ac:dyDescent="0.2"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  <c r="CB932"/>
      <c r="CC932"/>
      <c r="CD932"/>
      <c r="CE932"/>
      <c r="CF932"/>
      <c r="CG932"/>
      <c r="CH932"/>
      <c r="CI932"/>
      <c r="CJ932"/>
      <c r="CK932"/>
      <c r="CL932"/>
      <c r="CM932"/>
      <c r="CN932"/>
      <c r="CO932"/>
      <c r="CP932"/>
      <c r="CQ932"/>
      <c r="CR932"/>
      <c r="CS932"/>
      <c r="CT932"/>
      <c r="CU932"/>
      <c r="CV932"/>
      <c r="CW932"/>
      <c r="CX932"/>
      <c r="CY932"/>
      <c r="CZ932"/>
      <c r="DA932"/>
      <c r="DB932"/>
      <c r="DC932"/>
      <c r="DD932"/>
      <c r="DM932"/>
      <c r="DN932"/>
    </row>
    <row r="933" spans="37:118" x14ac:dyDescent="0.2"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  <c r="CB933"/>
      <c r="CC933"/>
      <c r="CD933"/>
      <c r="CE933"/>
      <c r="CF933"/>
      <c r="CG933"/>
      <c r="CH933"/>
      <c r="CI933"/>
      <c r="CJ933"/>
      <c r="CK933"/>
      <c r="CL933"/>
      <c r="CM933"/>
      <c r="CN933"/>
      <c r="CO933"/>
      <c r="CP933"/>
      <c r="CQ933"/>
      <c r="CR933"/>
      <c r="CS933"/>
      <c r="CT933"/>
      <c r="CU933"/>
      <c r="CV933"/>
      <c r="CW933"/>
      <c r="CX933"/>
      <c r="CY933"/>
      <c r="CZ933"/>
      <c r="DA933"/>
      <c r="DB933"/>
      <c r="DC933"/>
      <c r="DD933"/>
      <c r="DM933"/>
      <c r="DN933"/>
    </row>
    <row r="934" spans="37:118" x14ac:dyDescent="0.2"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  <c r="CB934"/>
      <c r="CC934"/>
      <c r="CD934"/>
      <c r="CE934"/>
      <c r="CF934"/>
      <c r="CG934"/>
      <c r="CH934"/>
      <c r="CI934"/>
      <c r="CJ934"/>
      <c r="CK934"/>
      <c r="CL934"/>
      <c r="CM934"/>
      <c r="CN934"/>
      <c r="CO934"/>
      <c r="CP934"/>
      <c r="CQ934"/>
      <c r="CR934"/>
      <c r="CS934"/>
      <c r="CT934"/>
      <c r="CU934"/>
      <c r="CV934"/>
      <c r="CW934"/>
      <c r="CX934"/>
      <c r="CY934"/>
      <c r="CZ934"/>
      <c r="DA934"/>
      <c r="DB934"/>
      <c r="DC934"/>
      <c r="DD934"/>
      <c r="DM934"/>
      <c r="DN934"/>
    </row>
    <row r="935" spans="37:118" x14ac:dyDescent="0.2"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  <c r="CB935"/>
      <c r="CC935"/>
      <c r="CD935"/>
      <c r="CE935"/>
      <c r="CF935"/>
      <c r="CG935"/>
      <c r="CH935"/>
      <c r="CI935"/>
      <c r="CJ935"/>
      <c r="CK935"/>
      <c r="CL935"/>
      <c r="CM935"/>
      <c r="CN935"/>
      <c r="CO935"/>
      <c r="CP935"/>
      <c r="CQ935"/>
      <c r="CR935"/>
      <c r="CS935"/>
      <c r="CT935"/>
      <c r="CU935"/>
      <c r="CV935"/>
      <c r="CW935"/>
      <c r="CX935"/>
      <c r="CY935"/>
      <c r="CZ935"/>
      <c r="DA935"/>
      <c r="DB935"/>
      <c r="DC935"/>
      <c r="DD935"/>
      <c r="DM935"/>
      <c r="DN935"/>
    </row>
    <row r="936" spans="37:118" x14ac:dyDescent="0.2"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  <c r="CB936"/>
      <c r="CC936"/>
      <c r="CD936"/>
      <c r="CE936"/>
      <c r="CF936"/>
      <c r="CG936"/>
      <c r="CH936"/>
      <c r="CI936"/>
      <c r="CJ936"/>
      <c r="CK936"/>
      <c r="CL936"/>
      <c r="CM936"/>
      <c r="CN936"/>
      <c r="CO936"/>
      <c r="CP936"/>
      <c r="CQ936"/>
      <c r="CR936"/>
      <c r="CS936"/>
      <c r="CT936"/>
      <c r="CU936"/>
      <c r="CV936"/>
      <c r="CW936"/>
      <c r="CX936"/>
      <c r="CY936"/>
      <c r="CZ936"/>
      <c r="DA936"/>
      <c r="DB936"/>
      <c r="DC936"/>
      <c r="DD936"/>
      <c r="DM936"/>
      <c r="DN936"/>
    </row>
    <row r="937" spans="37:118" x14ac:dyDescent="0.2"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  <c r="CB937"/>
      <c r="CC937"/>
      <c r="CD937"/>
      <c r="CE937"/>
      <c r="CF937"/>
      <c r="CG937"/>
      <c r="CH937"/>
      <c r="CI937"/>
      <c r="CJ937"/>
      <c r="CK937"/>
      <c r="CL937"/>
      <c r="CM937"/>
      <c r="CN937"/>
      <c r="CO937"/>
      <c r="CP937"/>
      <c r="CQ937"/>
      <c r="CR937"/>
      <c r="CS937"/>
      <c r="CT937"/>
      <c r="CU937"/>
      <c r="CV937"/>
      <c r="CW937"/>
      <c r="CX937"/>
      <c r="CY937"/>
      <c r="CZ937"/>
      <c r="DA937"/>
      <c r="DB937"/>
      <c r="DC937"/>
      <c r="DD937"/>
      <c r="DM937"/>
      <c r="DN937"/>
    </row>
    <row r="938" spans="37:118" x14ac:dyDescent="0.2"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  <c r="CB938"/>
      <c r="CC938"/>
      <c r="CD938"/>
      <c r="CE938"/>
      <c r="CF938"/>
      <c r="CG938"/>
      <c r="CH938"/>
      <c r="CI938"/>
      <c r="CJ938"/>
      <c r="CK938"/>
      <c r="CL938"/>
      <c r="CM938"/>
      <c r="CN938"/>
      <c r="CO938"/>
      <c r="CP938"/>
      <c r="CQ938"/>
      <c r="CR938"/>
      <c r="CS938"/>
      <c r="CT938"/>
      <c r="CU938"/>
      <c r="CV938"/>
      <c r="CW938"/>
      <c r="CX938"/>
      <c r="CY938"/>
      <c r="CZ938"/>
      <c r="DA938"/>
      <c r="DB938"/>
      <c r="DC938"/>
      <c r="DD938"/>
      <c r="DM938"/>
      <c r="DN938"/>
    </row>
    <row r="939" spans="37:118" x14ac:dyDescent="0.2"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  <c r="CB939"/>
      <c r="CC939"/>
      <c r="CD939"/>
      <c r="CE939"/>
      <c r="CF939"/>
      <c r="CG939"/>
      <c r="CH939"/>
      <c r="CI939"/>
      <c r="CJ939"/>
      <c r="CK939"/>
      <c r="CL939"/>
      <c r="CM939"/>
      <c r="CN939"/>
      <c r="CO939"/>
      <c r="CP939"/>
      <c r="CQ939"/>
      <c r="CR939"/>
      <c r="CS939"/>
      <c r="CT939"/>
      <c r="CU939"/>
      <c r="CV939"/>
      <c r="CW939"/>
      <c r="CX939"/>
      <c r="CY939"/>
      <c r="CZ939"/>
      <c r="DA939"/>
      <c r="DB939"/>
      <c r="DC939"/>
      <c r="DD939"/>
      <c r="DM939"/>
      <c r="DN939"/>
    </row>
    <row r="940" spans="37:118" x14ac:dyDescent="0.2"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  <c r="CB940"/>
      <c r="CC940"/>
      <c r="CD940"/>
      <c r="CE940"/>
      <c r="CF940"/>
      <c r="CG940"/>
      <c r="CH940"/>
      <c r="CI940"/>
      <c r="CJ940"/>
      <c r="CK940"/>
      <c r="CL940"/>
      <c r="CM940"/>
      <c r="CN940"/>
      <c r="CO940"/>
      <c r="CP940"/>
      <c r="CQ940"/>
      <c r="CR940"/>
      <c r="CS940"/>
      <c r="CT940"/>
      <c r="CU940"/>
      <c r="CV940"/>
      <c r="CW940"/>
      <c r="CX940"/>
      <c r="CY940"/>
      <c r="CZ940"/>
      <c r="DA940"/>
      <c r="DB940"/>
      <c r="DC940"/>
      <c r="DD940"/>
      <c r="DM940"/>
      <c r="DN940"/>
    </row>
    <row r="941" spans="37:118" x14ac:dyDescent="0.2"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  <c r="CB941"/>
      <c r="CC941"/>
      <c r="CD941"/>
      <c r="CE941"/>
      <c r="CF941"/>
      <c r="CG941"/>
      <c r="CH941"/>
      <c r="CI941"/>
      <c r="CJ941"/>
      <c r="CK941"/>
      <c r="CL941"/>
      <c r="CM941"/>
      <c r="CN941"/>
      <c r="CO941"/>
      <c r="CP941"/>
      <c r="CQ941"/>
      <c r="CR941"/>
      <c r="CS941"/>
      <c r="CT941"/>
      <c r="CU941"/>
      <c r="CV941"/>
      <c r="CW941"/>
      <c r="CX941"/>
      <c r="CY941"/>
      <c r="CZ941"/>
      <c r="DA941"/>
      <c r="DB941"/>
      <c r="DC941"/>
      <c r="DD941"/>
      <c r="DM941"/>
      <c r="DN941"/>
    </row>
    <row r="942" spans="37:118" x14ac:dyDescent="0.2"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  <c r="CB942"/>
      <c r="CC942"/>
      <c r="CD942"/>
      <c r="CE942"/>
      <c r="CF942"/>
      <c r="CG942"/>
      <c r="CH942"/>
      <c r="CI942"/>
      <c r="CJ942"/>
      <c r="CK942"/>
      <c r="CL942"/>
      <c r="CM942"/>
      <c r="CN942"/>
      <c r="CO942"/>
      <c r="CP942"/>
      <c r="CQ942"/>
      <c r="CR942"/>
      <c r="CS942"/>
      <c r="CT942"/>
      <c r="CU942"/>
      <c r="CV942"/>
      <c r="CW942"/>
      <c r="CX942"/>
      <c r="CY942"/>
      <c r="CZ942"/>
      <c r="DA942"/>
      <c r="DB942"/>
      <c r="DC942"/>
      <c r="DD942"/>
      <c r="DM942"/>
      <c r="DN942"/>
    </row>
    <row r="943" spans="37:118" x14ac:dyDescent="0.2"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  <c r="CB943"/>
      <c r="CC943"/>
      <c r="CD943"/>
      <c r="CE943"/>
      <c r="CF943"/>
      <c r="CG943"/>
      <c r="CH943"/>
      <c r="CI943"/>
      <c r="CJ943"/>
      <c r="CK943"/>
      <c r="CL943"/>
      <c r="CM943"/>
      <c r="CN943"/>
      <c r="CO943"/>
      <c r="CP943"/>
      <c r="CQ943"/>
      <c r="CR943"/>
      <c r="CS943"/>
      <c r="CT943"/>
      <c r="CU943"/>
      <c r="CV943"/>
      <c r="CW943"/>
      <c r="CX943"/>
      <c r="CY943"/>
      <c r="CZ943"/>
      <c r="DA943"/>
      <c r="DB943"/>
      <c r="DC943"/>
      <c r="DD943"/>
      <c r="DM943"/>
      <c r="DN943"/>
    </row>
    <row r="944" spans="37:118" x14ac:dyDescent="0.2"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  <c r="CB944"/>
      <c r="CC944"/>
      <c r="CD944"/>
      <c r="CE944"/>
      <c r="CF944"/>
      <c r="CG944"/>
      <c r="CH944"/>
      <c r="CI944"/>
      <c r="CJ944"/>
      <c r="CK944"/>
      <c r="CL944"/>
      <c r="CM944"/>
      <c r="CN944"/>
      <c r="CO944"/>
      <c r="CP944"/>
      <c r="CQ944"/>
      <c r="CR944"/>
      <c r="CS944"/>
      <c r="CT944"/>
      <c r="CU944"/>
      <c r="CV944"/>
      <c r="CW944"/>
      <c r="CX944"/>
      <c r="CY944"/>
      <c r="CZ944"/>
      <c r="DA944"/>
      <c r="DB944"/>
      <c r="DC944"/>
      <c r="DD944"/>
      <c r="DM944"/>
      <c r="DN944"/>
    </row>
    <row r="945" spans="37:118" x14ac:dyDescent="0.2"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M945"/>
      <c r="DN945"/>
    </row>
    <row r="946" spans="37:118" x14ac:dyDescent="0.2"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  <c r="CB946"/>
      <c r="CC946"/>
      <c r="CD946"/>
      <c r="CE946"/>
      <c r="CF946"/>
      <c r="CG946"/>
      <c r="CH946"/>
      <c r="CI946"/>
      <c r="CJ946"/>
      <c r="CK946"/>
      <c r="CL946"/>
      <c r="CM946"/>
      <c r="CN946"/>
      <c r="CO946"/>
      <c r="CP946"/>
      <c r="CQ946"/>
      <c r="CR946"/>
      <c r="CS946"/>
      <c r="CT946"/>
      <c r="CU946"/>
      <c r="CV946"/>
      <c r="CW946"/>
      <c r="CX946"/>
      <c r="CY946"/>
      <c r="CZ946"/>
      <c r="DA946"/>
      <c r="DB946"/>
      <c r="DC946"/>
      <c r="DD946"/>
      <c r="DM946"/>
      <c r="DN946"/>
    </row>
    <row r="947" spans="37:118" x14ac:dyDescent="0.2"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M947"/>
      <c r="DN947"/>
    </row>
    <row r="948" spans="37:118" x14ac:dyDescent="0.2"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  <c r="CB948"/>
      <c r="CC948"/>
      <c r="CD948"/>
      <c r="CE948"/>
      <c r="CF948"/>
      <c r="CG948"/>
      <c r="CH948"/>
      <c r="CI948"/>
      <c r="CJ948"/>
      <c r="CK948"/>
      <c r="CL948"/>
      <c r="CM948"/>
      <c r="CN948"/>
      <c r="CO948"/>
      <c r="CP948"/>
      <c r="CQ948"/>
      <c r="CR948"/>
      <c r="CS948"/>
      <c r="CT948"/>
      <c r="CU948"/>
      <c r="CV948"/>
      <c r="CW948"/>
      <c r="CX948"/>
      <c r="CY948"/>
      <c r="CZ948"/>
      <c r="DA948"/>
      <c r="DB948"/>
      <c r="DC948"/>
      <c r="DD948"/>
      <c r="DM948"/>
      <c r="DN948"/>
    </row>
    <row r="949" spans="37:118" x14ac:dyDescent="0.2"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M949"/>
      <c r="DN949"/>
    </row>
    <row r="950" spans="37:118" x14ac:dyDescent="0.2"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  <c r="CB950"/>
      <c r="CC950"/>
      <c r="CD950"/>
      <c r="CE950"/>
      <c r="CF950"/>
      <c r="CG950"/>
      <c r="CH950"/>
      <c r="CI950"/>
      <c r="CJ950"/>
      <c r="CK950"/>
      <c r="CL950"/>
      <c r="CM950"/>
      <c r="CN950"/>
      <c r="CO950"/>
      <c r="CP950"/>
      <c r="CQ950"/>
      <c r="CR950"/>
      <c r="CS950"/>
      <c r="CT950"/>
      <c r="CU950"/>
      <c r="CV950"/>
      <c r="CW950"/>
      <c r="CX950"/>
      <c r="CY950"/>
      <c r="CZ950"/>
      <c r="DA950"/>
      <c r="DB950"/>
      <c r="DC950"/>
      <c r="DD950"/>
      <c r="DM950"/>
      <c r="DN950"/>
    </row>
    <row r="951" spans="37:118" x14ac:dyDescent="0.2"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  <c r="CB951"/>
      <c r="CC951"/>
      <c r="CD951"/>
      <c r="CE951"/>
      <c r="CF951"/>
      <c r="CG951"/>
      <c r="CH951"/>
      <c r="CI951"/>
      <c r="CJ951"/>
      <c r="CK951"/>
      <c r="CL951"/>
      <c r="CM951"/>
      <c r="CN951"/>
      <c r="CO951"/>
      <c r="CP951"/>
      <c r="CQ951"/>
      <c r="CR951"/>
      <c r="CS951"/>
      <c r="CT951"/>
      <c r="CU951"/>
      <c r="CV951"/>
      <c r="CW951"/>
      <c r="CX951"/>
      <c r="CY951"/>
      <c r="CZ951"/>
      <c r="DA951"/>
      <c r="DB951"/>
      <c r="DC951"/>
      <c r="DD951"/>
      <c r="DM951"/>
      <c r="DN951"/>
    </row>
    <row r="952" spans="37:118" x14ac:dyDescent="0.2"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  <c r="CB952"/>
      <c r="CC952"/>
      <c r="CD952"/>
      <c r="CE952"/>
      <c r="CF952"/>
      <c r="CG952"/>
      <c r="CH952"/>
      <c r="CI952"/>
      <c r="CJ952"/>
      <c r="CK952"/>
      <c r="CL952"/>
      <c r="CM952"/>
      <c r="CN952"/>
      <c r="CO952"/>
      <c r="CP952"/>
      <c r="CQ952"/>
      <c r="CR952"/>
      <c r="CS952"/>
      <c r="CT952"/>
      <c r="CU952"/>
      <c r="CV952"/>
      <c r="CW952"/>
      <c r="CX952"/>
      <c r="CY952"/>
      <c r="CZ952"/>
      <c r="DA952"/>
      <c r="DB952"/>
      <c r="DC952"/>
      <c r="DD952"/>
      <c r="DM952"/>
      <c r="DN952"/>
    </row>
    <row r="953" spans="37:118" x14ac:dyDescent="0.2"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M953"/>
      <c r="DN953"/>
    </row>
    <row r="954" spans="37:118" x14ac:dyDescent="0.2"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  <c r="CB954"/>
      <c r="CC954"/>
      <c r="CD954"/>
      <c r="CE954"/>
      <c r="CF954"/>
      <c r="CG954"/>
      <c r="CH954"/>
      <c r="CI954"/>
      <c r="CJ954"/>
      <c r="CK954"/>
      <c r="CL954"/>
      <c r="CM954"/>
      <c r="CN954"/>
      <c r="CO954"/>
      <c r="CP954"/>
      <c r="CQ954"/>
      <c r="CR954"/>
      <c r="CS954"/>
      <c r="CT954"/>
      <c r="CU954"/>
      <c r="CV954"/>
      <c r="CW954"/>
      <c r="CX954"/>
      <c r="CY954"/>
      <c r="CZ954"/>
      <c r="DA954"/>
      <c r="DB954"/>
      <c r="DC954"/>
      <c r="DD954"/>
      <c r="DM954"/>
      <c r="DN954"/>
    </row>
    <row r="955" spans="37:118" x14ac:dyDescent="0.2"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M955"/>
      <c r="DN955"/>
    </row>
    <row r="956" spans="37:118" x14ac:dyDescent="0.2"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  <c r="CB956"/>
      <c r="CC956"/>
      <c r="CD956"/>
      <c r="CE956"/>
      <c r="CF956"/>
      <c r="CG956"/>
      <c r="CH956"/>
      <c r="CI956"/>
      <c r="CJ956"/>
      <c r="CK956"/>
      <c r="CL956"/>
      <c r="CM956"/>
      <c r="CN956"/>
      <c r="CO956"/>
      <c r="CP956"/>
      <c r="CQ956"/>
      <c r="CR956"/>
      <c r="CS956"/>
      <c r="CT956"/>
      <c r="CU956"/>
      <c r="CV956"/>
      <c r="CW956"/>
      <c r="CX956"/>
      <c r="CY956"/>
      <c r="CZ956"/>
      <c r="DA956"/>
      <c r="DB956"/>
      <c r="DC956"/>
      <c r="DD956"/>
      <c r="DM956"/>
      <c r="DN956"/>
    </row>
    <row r="957" spans="37:118" x14ac:dyDescent="0.2"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M957"/>
      <c r="DN957"/>
    </row>
    <row r="958" spans="37:118" x14ac:dyDescent="0.2"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  <c r="CB958"/>
      <c r="CC958"/>
      <c r="CD958"/>
      <c r="CE958"/>
      <c r="CF958"/>
      <c r="CG958"/>
      <c r="CH958"/>
      <c r="CI958"/>
      <c r="CJ958"/>
      <c r="CK958"/>
      <c r="CL958"/>
      <c r="CM958"/>
      <c r="CN958"/>
      <c r="CO958"/>
      <c r="CP958"/>
      <c r="CQ958"/>
      <c r="CR958"/>
      <c r="CS958"/>
      <c r="CT958"/>
      <c r="CU958"/>
      <c r="CV958"/>
      <c r="CW958"/>
      <c r="CX958"/>
      <c r="CY958"/>
      <c r="CZ958"/>
      <c r="DA958"/>
      <c r="DB958"/>
      <c r="DC958"/>
      <c r="DD958"/>
      <c r="DM958"/>
      <c r="DN958"/>
    </row>
    <row r="959" spans="37:118" x14ac:dyDescent="0.2"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  <c r="CB959"/>
      <c r="CC959"/>
      <c r="CD959"/>
      <c r="CE959"/>
      <c r="CF959"/>
      <c r="CG959"/>
      <c r="CH959"/>
      <c r="CI959"/>
      <c r="CJ959"/>
      <c r="CK959"/>
      <c r="CL959"/>
      <c r="CM959"/>
      <c r="CN959"/>
      <c r="CO959"/>
      <c r="CP959"/>
      <c r="CQ959"/>
      <c r="CR959"/>
      <c r="CS959"/>
      <c r="CT959"/>
      <c r="CU959"/>
      <c r="CV959"/>
      <c r="CW959"/>
      <c r="CX959"/>
      <c r="CY959"/>
      <c r="CZ959"/>
      <c r="DA959"/>
      <c r="DB959"/>
      <c r="DC959"/>
      <c r="DD959"/>
      <c r="DM959"/>
      <c r="DN959"/>
    </row>
    <row r="960" spans="37:118" x14ac:dyDescent="0.2"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  <c r="CB960"/>
      <c r="CC960"/>
      <c r="CD960"/>
      <c r="CE960"/>
      <c r="CF960"/>
      <c r="CG960"/>
      <c r="CH960"/>
      <c r="CI960"/>
      <c r="CJ960"/>
      <c r="CK960"/>
      <c r="CL960"/>
      <c r="CM960"/>
      <c r="CN960"/>
      <c r="CO960"/>
      <c r="CP960"/>
      <c r="CQ960"/>
      <c r="CR960"/>
      <c r="CS960"/>
      <c r="CT960"/>
      <c r="CU960"/>
      <c r="CV960"/>
      <c r="CW960"/>
      <c r="CX960"/>
      <c r="CY960"/>
      <c r="CZ960"/>
      <c r="DA960"/>
      <c r="DB960"/>
      <c r="DC960"/>
      <c r="DD960"/>
      <c r="DM960"/>
      <c r="DN960"/>
    </row>
    <row r="961" spans="37:118" x14ac:dyDescent="0.2"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M961"/>
      <c r="DN961"/>
    </row>
    <row r="962" spans="37:118" x14ac:dyDescent="0.2"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  <c r="CB962"/>
      <c r="CC962"/>
      <c r="CD962"/>
      <c r="CE962"/>
      <c r="CF962"/>
      <c r="CG962"/>
      <c r="CH962"/>
      <c r="CI962"/>
      <c r="CJ962"/>
      <c r="CK962"/>
      <c r="CL962"/>
      <c r="CM962"/>
      <c r="CN962"/>
      <c r="CO962"/>
      <c r="CP962"/>
      <c r="CQ962"/>
      <c r="CR962"/>
      <c r="CS962"/>
      <c r="CT962"/>
      <c r="CU962"/>
      <c r="CV962"/>
      <c r="CW962"/>
      <c r="CX962"/>
      <c r="CY962"/>
      <c r="CZ962"/>
      <c r="DA962"/>
      <c r="DB962"/>
      <c r="DC962"/>
      <c r="DD962"/>
      <c r="DM962"/>
      <c r="DN962"/>
    </row>
    <row r="963" spans="37:118" x14ac:dyDescent="0.2"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  <c r="CB963"/>
      <c r="CC963"/>
      <c r="CD963"/>
      <c r="CE963"/>
      <c r="CF963"/>
      <c r="CG963"/>
      <c r="CH963"/>
      <c r="CI963"/>
      <c r="CJ963"/>
      <c r="CK963"/>
      <c r="CL963"/>
      <c r="CM963"/>
      <c r="CN963"/>
      <c r="CO963"/>
      <c r="CP963"/>
      <c r="CQ963"/>
      <c r="CR963"/>
      <c r="CS963"/>
      <c r="CT963"/>
      <c r="CU963"/>
      <c r="CV963"/>
      <c r="CW963"/>
      <c r="CX963"/>
      <c r="CY963"/>
      <c r="CZ963"/>
      <c r="DA963"/>
      <c r="DB963"/>
      <c r="DC963"/>
      <c r="DD963"/>
      <c r="DM963"/>
      <c r="DN963"/>
    </row>
    <row r="964" spans="37:118" x14ac:dyDescent="0.2"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  <c r="CB964"/>
      <c r="CC964"/>
      <c r="CD964"/>
      <c r="CE964"/>
      <c r="CF964"/>
      <c r="CG964"/>
      <c r="CH964"/>
      <c r="CI964"/>
      <c r="CJ964"/>
      <c r="CK964"/>
      <c r="CL964"/>
      <c r="CM964"/>
      <c r="CN964"/>
      <c r="CO964"/>
      <c r="CP964"/>
      <c r="CQ964"/>
      <c r="CR964"/>
      <c r="CS964"/>
      <c r="CT964"/>
      <c r="CU964"/>
      <c r="CV964"/>
      <c r="CW964"/>
      <c r="CX964"/>
      <c r="CY964"/>
      <c r="CZ964"/>
      <c r="DA964"/>
      <c r="DB964"/>
      <c r="DC964"/>
      <c r="DD964"/>
      <c r="DM964"/>
      <c r="DN964"/>
    </row>
    <row r="965" spans="37:118" x14ac:dyDescent="0.2"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  <c r="CB965"/>
      <c r="CC965"/>
      <c r="CD965"/>
      <c r="CE965"/>
      <c r="CF965"/>
      <c r="CG965"/>
      <c r="CH965"/>
      <c r="CI965"/>
      <c r="CJ965"/>
      <c r="CK965"/>
      <c r="CL965"/>
      <c r="CM965"/>
      <c r="CN965"/>
      <c r="CO965"/>
      <c r="CP965"/>
      <c r="CQ965"/>
      <c r="CR965"/>
      <c r="CS965"/>
      <c r="CT965"/>
      <c r="CU965"/>
      <c r="CV965"/>
      <c r="CW965"/>
      <c r="CX965"/>
      <c r="CY965"/>
      <c r="CZ965"/>
      <c r="DA965"/>
      <c r="DB965"/>
      <c r="DC965"/>
      <c r="DD965"/>
      <c r="DM965"/>
      <c r="DN965"/>
    </row>
    <row r="966" spans="37:118" x14ac:dyDescent="0.2"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  <c r="CB966"/>
      <c r="CC966"/>
      <c r="CD966"/>
      <c r="CE966"/>
      <c r="CF966"/>
      <c r="CG966"/>
      <c r="CH966"/>
      <c r="CI966"/>
      <c r="CJ966"/>
      <c r="CK966"/>
      <c r="CL966"/>
      <c r="CM966"/>
      <c r="CN966"/>
      <c r="CO966"/>
      <c r="CP966"/>
      <c r="CQ966"/>
      <c r="CR966"/>
      <c r="CS966"/>
      <c r="CT966"/>
      <c r="CU966"/>
      <c r="CV966"/>
      <c r="CW966"/>
      <c r="CX966"/>
      <c r="CY966"/>
      <c r="CZ966"/>
      <c r="DA966"/>
      <c r="DB966"/>
      <c r="DC966"/>
      <c r="DD966"/>
      <c r="DM966"/>
      <c r="DN966"/>
    </row>
    <row r="967" spans="37:118" x14ac:dyDescent="0.2"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M967"/>
      <c r="DN967"/>
    </row>
    <row r="968" spans="37:118" x14ac:dyDescent="0.2"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  <c r="CB968"/>
      <c r="CC968"/>
      <c r="CD968"/>
      <c r="CE968"/>
      <c r="CF968"/>
      <c r="CG968"/>
      <c r="CH968"/>
      <c r="CI968"/>
      <c r="CJ968"/>
      <c r="CK968"/>
      <c r="CL968"/>
      <c r="CM968"/>
      <c r="CN968"/>
      <c r="CO968"/>
      <c r="CP968"/>
      <c r="CQ968"/>
      <c r="CR968"/>
      <c r="CS968"/>
      <c r="CT968"/>
      <c r="CU968"/>
      <c r="CV968"/>
      <c r="CW968"/>
      <c r="CX968"/>
      <c r="CY968"/>
      <c r="CZ968"/>
      <c r="DA968"/>
      <c r="DB968"/>
      <c r="DC968"/>
      <c r="DD968"/>
      <c r="DM968"/>
      <c r="DN968"/>
    </row>
    <row r="969" spans="37:118" x14ac:dyDescent="0.2"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M969"/>
      <c r="DN969"/>
    </row>
    <row r="970" spans="37:118" x14ac:dyDescent="0.2"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  <c r="CB970"/>
      <c r="CC970"/>
      <c r="CD970"/>
      <c r="CE970"/>
      <c r="CF970"/>
      <c r="CG970"/>
      <c r="CH970"/>
      <c r="CI970"/>
      <c r="CJ970"/>
      <c r="CK970"/>
      <c r="CL970"/>
      <c r="CM970"/>
      <c r="CN970"/>
      <c r="CO970"/>
      <c r="CP970"/>
      <c r="CQ970"/>
      <c r="CR970"/>
      <c r="CS970"/>
      <c r="CT970"/>
      <c r="CU970"/>
      <c r="CV970"/>
      <c r="CW970"/>
      <c r="CX970"/>
      <c r="CY970"/>
      <c r="CZ970"/>
      <c r="DA970"/>
      <c r="DB970"/>
      <c r="DC970"/>
      <c r="DD970"/>
      <c r="DM970"/>
      <c r="DN970"/>
    </row>
    <row r="971" spans="37:118" x14ac:dyDescent="0.2"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M971"/>
      <c r="DN971"/>
    </row>
    <row r="972" spans="37:118" x14ac:dyDescent="0.2"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  <c r="CB972"/>
      <c r="CC972"/>
      <c r="CD972"/>
      <c r="CE972"/>
      <c r="CF972"/>
      <c r="CG972"/>
      <c r="CH972"/>
      <c r="CI972"/>
      <c r="CJ972"/>
      <c r="CK972"/>
      <c r="CL972"/>
      <c r="CM972"/>
      <c r="CN972"/>
      <c r="CO972"/>
      <c r="CP972"/>
      <c r="CQ972"/>
      <c r="CR972"/>
      <c r="CS972"/>
      <c r="CT972"/>
      <c r="CU972"/>
      <c r="CV972"/>
      <c r="CW972"/>
      <c r="CX972"/>
      <c r="CY972"/>
      <c r="CZ972"/>
      <c r="DA972"/>
      <c r="DB972"/>
      <c r="DC972"/>
      <c r="DD972"/>
      <c r="DM972"/>
      <c r="DN972"/>
    </row>
    <row r="973" spans="37:118" x14ac:dyDescent="0.2"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  <c r="CB973"/>
      <c r="CC973"/>
      <c r="CD973"/>
      <c r="CE973"/>
      <c r="CF973"/>
      <c r="CG973"/>
      <c r="CH973"/>
      <c r="CI973"/>
      <c r="CJ973"/>
      <c r="CK973"/>
      <c r="CL973"/>
      <c r="CM973"/>
      <c r="CN973"/>
      <c r="CO973"/>
      <c r="CP973"/>
      <c r="CQ973"/>
      <c r="CR973"/>
      <c r="CS973"/>
      <c r="CT973"/>
      <c r="CU973"/>
      <c r="CV973"/>
      <c r="CW973"/>
      <c r="CX973"/>
      <c r="CY973"/>
      <c r="CZ973"/>
      <c r="DA973"/>
      <c r="DB973"/>
      <c r="DC973"/>
      <c r="DD973"/>
      <c r="DM973"/>
      <c r="DN973"/>
    </row>
    <row r="974" spans="37:118" x14ac:dyDescent="0.2"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  <c r="CB974"/>
      <c r="CC974"/>
      <c r="CD974"/>
      <c r="CE974"/>
      <c r="CF974"/>
      <c r="CG974"/>
      <c r="CH974"/>
      <c r="CI974"/>
      <c r="CJ974"/>
      <c r="CK974"/>
      <c r="CL974"/>
      <c r="CM974"/>
      <c r="CN974"/>
      <c r="CO974"/>
      <c r="CP974"/>
      <c r="CQ974"/>
      <c r="CR974"/>
      <c r="CS974"/>
      <c r="CT974"/>
      <c r="CU974"/>
      <c r="CV974"/>
      <c r="CW974"/>
      <c r="CX974"/>
      <c r="CY974"/>
      <c r="CZ974"/>
      <c r="DA974"/>
      <c r="DB974"/>
      <c r="DC974"/>
      <c r="DD974"/>
      <c r="DM974"/>
      <c r="DN974"/>
    </row>
    <row r="975" spans="37:118" x14ac:dyDescent="0.2"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  <c r="CB975"/>
      <c r="CC975"/>
      <c r="CD975"/>
      <c r="CE975"/>
      <c r="CF975"/>
      <c r="CG975"/>
      <c r="CH975"/>
      <c r="CI975"/>
      <c r="CJ975"/>
      <c r="CK975"/>
      <c r="CL975"/>
      <c r="CM975"/>
      <c r="CN975"/>
      <c r="CO975"/>
      <c r="CP975"/>
      <c r="CQ975"/>
      <c r="CR975"/>
      <c r="CS975"/>
      <c r="CT975"/>
      <c r="CU975"/>
      <c r="CV975"/>
      <c r="CW975"/>
      <c r="CX975"/>
      <c r="CY975"/>
      <c r="CZ975"/>
      <c r="DA975"/>
      <c r="DB975"/>
      <c r="DC975"/>
      <c r="DD975"/>
      <c r="DM975"/>
      <c r="DN975"/>
    </row>
    <row r="976" spans="37:118" x14ac:dyDescent="0.2"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  <c r="CB976"/>
      <c r="CC976"/>
      <c r="CD976"/>
      <c r="CE976"/>
      <c r="CF976"/>
      <c r="CG976"/>
      <c r="CH976"/>
      <c r="CI976"/>
      <c r="CJ976"/>
      <c r="CK976"/>
      <c r="CL976"/>
      <c r="CM976"/>
      <c r="CN976"/>
      <c r="CO976"/>
      <c r="CP976"/>
      <c r="CQ976"/>
      <c r="CR976"/>
      <c r="CS976"/>
      <c r="CT976"/>
      <c r="CU976"/>
      <c r="CV976"/>
      <c r="CW976"/>
      <c r="CX976"/>
      <c r="CY976"/>
      <c r="CZ976"/>
      <c r="DA976"/>
      <c r="DB976"/>
      <c r="DC976"/>
      <c r="DD976"/>
      <c r="DM976"/>
      <c r="DN976"/>
    </row>
    <row r="977" spans="37:118" x14ac:dyDescent="0.2"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  <c r="CB977"/>
      <c r="CC977"/>
      <c r="CD977"/>
      <c r="CE977"/>
      <c r="CF977"/>
      <c r="CG977"/>
      <c r="CH977"/>
      <c r="CI977"/>
      <c r="CJ977"/>
      <c r="CK977"/>
      <c r="CL977"/>
      <c r="CM977"/>
      <c r="CN977"/>
      <c r="CO977"/>
      <c r="CP977"/>
      <c r="CQ977"/>
      <c r="CR977"/>
      <c r="CS977"/>
      <c r="CT977"/>
      <c r="CU977"/>
      <c r="CV977"/>
      <c r="CW977"/>
      <c r="CX977"/>
      <c r="CY977"/>
      <c r="CZ977"/>
      <c r="DA977"/>
      <c r="DB977"/>
      <c r="DC977"/>
      <c r="DD977"/>
      <c r="DM977"/>
      <c r="DN977"/>
    </row>
    <row r="978" spans="37:118" x14ac:dyDescent="0.2"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  <c r="CB978"/>
      <c r="CC978"/>
      <c r="CD978"/>
      <c r="CE978"/>
      <c r="CF978"/>
      <c r="CG978"/>
      <c r="CH978"/>
      <c r="CI978"/>
      <c r="CJ978"/>
      <c r="CK978"/>
      <c r="CL978"/>
      <c r="CM978"/>
      <c r="CN978"/>
      <c r="CO978"/>
      <c r="CP978"/>
      <c r="CQ978"/>
      <c r="CR978"/>
      <c r="CS978"/>
      <c r="CT978"/>
      <c r="CU978"/>
      <c r="CV978"/>
      <c r="CW978"/>
      <c r="CX978"/>
      <c r="CY978"/>
      <c r="CZ978"/>
      <c r="DA978"/>
      <c r="DB978"/>
      <c r="DC978"/>
      <c r="DD978"/>
      <c r="DM978"/>
      <c r="DN978"/>
    </row>
    <row r="979" spans="37:118" x14ac:dyDescent="0.2"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  <c r="CB979"/>
      <c r="CC979"/>
      <c r="CD979"/>
      <c r="CE979"/>
      <c r="CF979"/>
      <c r="CG979"/>
      <c r="CH979"/>
      <c r="CI979"/>
      <c r="CJ979"/>
      <c r="CK979"/>
      <c r="CL979"/>
      <c r="CM979"/>
      <c r="CN979"/>
      <c r="CO979"/>
      <c r="CP979"/>
      <c r="CQ979"/>
      <c r="CR979"/>
      <c r="CS979"/>
      <c r="CT979"/>
      <c r="CU979"/>
      <c r="CV979"/>
      <c r="CW979"/>
      <c r="CX979"/>
      <c r="CY979"/>
      <c r="CZ979"/>
      <c r="DA979"/>
      <c r="DB979"/>
      <c r="DC979"/>
      <c r="DD979"/>
      <c r="DM979"/>
      <c r="DN979"/>
    </row>
    <row r="980" spans="37:118" x14ac:dyDescent="0.2"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  <c r="CB980"/>
      <c r="CC980"/>
      <c r="CD980"/>
      <c r="CE980"/>
      <c r="CF980"/>
      <c r="CG980"/>
      <c r="CH980"/>
      <c r="CI980"/>
      <c r="CJ980"/>
      <c r="CK980"/>
      <c r="CL980"/>
      <c r="CM980"/>
      <c r="CN980"/>
      <c r="CO980"/>
      <c r="CP980"/>
      <c r="CQ980"/>
      <c r="CR980"/>
      <c r="CS980"/>
      <c r="CT980"/>
      <c r="CU980"/>
      <c r="CV980"/>
      <c r="CW980"/>
      <c r="CX980"/>
      <c r="CY980"/>
      <c r="CZ980"/>
      <c r="DA980"/>
      <c r="DB980"/>
      <c r="DC980"/>
      <c r="DD980"/>
      <c r="DM980"/>
      <c r="DN980"/>
    </row>
    <row r="981" spans="37:118" x14ac:dyDescent="0.2"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  <c r="CB981"/>
      <c r="CC981"/>
      <c r="CD981"/>
      <c r="CE981"/>
      <c r="CF981"/>
      <c r="CG981"/>
      <c r="CH981"/>
      <c r="CI981"/>
      <c r="CJ981"/>
      <c r="CK981"/>
      <c r="CL981"/>
      <c r="CM981"/>
      <c r="CN981"/>
      <c r="CO981"/>
      <c r="CP981"/>
      <c r="CQ981"/>
      <c r="CR981"/>
      <c r="CS981"/>
      <c r="CT981"/>
      <c r="CU981"/>
      <c r="CV981"/>
      <c r="CW981"/>
      <c r="CX981"/>
      <c r="CY981"/>
      <c r="CZ981"/>
      <c r="DA981"/>
      <c r="DB981"/>
      <c r="DC981"/>
      <c r="DD981"/>
      <c r="DM981"/>
      <c r="DN981"/>
    </row>
    <row r="982" spans="37:118" x14ac:dyDescent="0.2"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  <c r="CB982"/>
      <c r="CC982"/>
      <c r="CD982"/>
      <c r="CE982"/>
      <c r="CF982"/>
      <c r="CG982"/>
      <c r="CH982"/>
      <c r="CI982"/>
      <c r="CJ982"/>
      <c r="CK982"/>
      <c r="CL982"/>
      <c r="CM982"/>
      <c r="CN982"/>
      <c r="CO982"/>
      <c r="CP982"/>
      <c r="CQ982"/>
      <c r="CR982"/>
      <c r="CS982"/>
      <c r="CT982"/>
      <c r="CU982"/>
      <c r="CV982"/>
      <c r="CW982"/>
      <c r="CX982"/>
      <c r="CY982"/>
      <c r="CZ982"/>
      <c r="DA982"/>
      <c r="DB982"/>
      <c r="DC982"/>
      <c r="DD982"/>
      <c r="DM982"/>
      <c r="DN982"/>
    </row>
    <row r="983" spans="37:118" x14ac:dyDescent="0.2"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  <c r="CB983"/>
      <c r="CC983"/>
      <c r="CD983"/>
      <c r="CE983"/>
      <c r="CF983"/>
      <c r="CG983"/>
      <c r="CH983"/>
      <c r="CI983"/>
      <c r="CJ983"/>
      <c r="CK983"/>
      <c r="CL983"/>
      <c r="CM983"/>
      <c r="CN983"/>
      <c r="CO983"/>
      <c r="CP983"/>
      <c r="CQ983"/>
      <c r="CR983"/>
      <c r="CS983"/>
      <c r="CT983"/>
      <c r="CU983"/>
      <c r="CV983"/>
      <c r="CW983"/>
      <c r="CX983"/>
      <c r="CY983"/>
      <c r="CZ983"/>
      <c r="DA983"/>
      <c r="DB983"/>
      <c r="DC983"/>
      <c r="DD983"/>
      <c r="DM983"/>
      <c r="DN983"/>
    </row>
    <row r="984" spans="37:118" x14ac:dyDescent="0.2"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  <c r="CB984"/>
      <c r="CC984"/>
      <c r="CD984"/>
      <c r="CE984"/>
      <c r="CF984"/>
      <c r="CG984"/>
      <c r="CH984"/>
      <c r="CI984"/>
      <c r="CJ984"/>
      <c r="CK984"/>
      <c r="CL984"/>
      <c r="CM984"/>
      <c r="CN984"/>
      <c r="CO984"/>
      <c r="CP984"/>
      <c r="CQ984"/>
      <c r="CR984"/>
      <c r="CS984"/>
      <c r="CT984"/>
      <c r="CU984"/>
      <c r="CV984"/>
      <c r="CW984"/>
      <c r="CX984"/>
      <c r="CY984"/>
      <c r="CZ984"/>
      <c r="DA984"/>
      <c r="DB984"/>
      <c r="DC984"/>
      <c r="DD984"/>
      <c r="DM984"/>
      <c r="DN984"/>
    </row>
    <row r="985" spans="37:118" x14ac:dyDescent="0.2"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M985"/>
      <c r="DN985"/>
    </row>
    <row r="986" spans="37:118" x14ac:dyDescent="0.2"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M986"/>
      <c r="DN986"/>
    </row>
    <row r="987" spans="37:118" x14ac:dyDescent="0.2"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  <c r="CB987"/>
      <c r="CC987"/>
      <c r="CD987"/>
      <c r="CE987"/>
      <c r="CF987"/>
      <c r="CG987"/>
      <c r="CH987"/>
      <c r="CI987"/>
      <c r="CJ987"/>
      <c r="CK987"/>
      <c r="CL987"/>
      <c r="CM987"/>
      <c r="CN987"/>
      <c r="CO987"/>
      <c r="CP987"/>
      <c r="CQ987"/>
      <c r="CR987"/>
      <c r="CS987"/>
      <c r="CT987"/>
      <c r="CU987"/>
      <c r="CV987"/>
      <c r="CW987"/>
      <c r="CX987"/>
      <c r="CY987"/>
      <c r="CZ987"/>
      <c r="DA987"/>
      <c r="DB987"/>
      <c r="DC987"/>
      <c r="DD987"/>
      <c r="DM987"/>
      <c r="DN987"/>
    </row>
    <row r="988" spans="37:118" x14ac:dyDescent="0.2"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  <c r="CB988"/>
      <c r="CC988"/>
      <c r="CD988"/>
      <c r="CE988"/>
      <c r="CF988"/>
      <c r="CG988"/>
      <c r="CH988"/>
      <c r="CI988"/>
      <c r="CJ988"/>
      <c r="CK988"/>
      <c r="CL988"/>
      <c r="CM988"/>
      <c r="CN988"/>
      <c r="CO988"/>
      <c r="CP988"/>
      <c r="CQ988"/>
      <c r="CR988"/>
      <c r="CS988"/>
      <c r="CT988"/>
      <c r="CU988"/>
      <c r="CV988"/>
      <c r="CW988"/>
      <c r="CX988"/>
      <c r="CY988"/>
      <c r="CZ988"/>
      <c r="DA988"/>
      <c r="DB988"/>
      <c r="DC988"/>
      <c r="DD988"/>
      <c r="DM988"/>
      <c r="DN988"/>
    </row>
    <row r="989" spans="37:118" x14ac:dyDescent="0.2"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  <c r="CB989"/>
      <c r="CC989"/>
      <c r="CD989"/>
      <c r="CE989"/>
      <c r="CF989"/>
      <c r="CG989"/>
      <c r="CH989"/>
      <c r="CI989"/>
      <c r="CJ989"/>
      <c r="CK989"/>
      <c r="CL989"/>
      <c r="CM989"/>
      <c r="CN989"/>
      <c r="CO989"/>
      <c r="CP989"/>
      <c r="CQ989"/>
      <c r="CR989"/>
      <c r="CS989"/>
      <c r="CT989"/>
      <c r="CU989"/>
      <c r="CV989"/>
      <c r="CW989"/>
      <c r="CX989"/>
      <c r="CY989"/>
      <c r="CZ989"/>
      <c r="DA989"/>
      <c r="DB989"/>
      <c r="DC989"/>
      <c r="DD989"/>
      <c r="DM989"/>
      <c r="DN989"/>
    </row>
    <row r="990" spans="37:118" x14ac:dyDescent="0.2"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  <c r="CB990"/>
      <c r="CC990"/>
      <c r="CD990"/>
      <c r="CE990"/>
      <c r="CF990"/>
      <c r="CG990"/>
      <c r="CH990"/>
      <c r="CI990"/>
      <c r="CJ990"/>
      <c r="CK990"/>
      <c r="CL990"/>
      <c r="CM990"/>
      <c r="CN990"/>
      <c r="CO990"/>
      <c r="CP990"/>
      <c r="CQ990"/>
      <c r="CR990"/>
      <c r="CS990"/>
      <c r="CT990"/>
      <c r="CU990"/>
      <c r="CV990"/>
      <c r="CW990"/>
      <c r="CX990"/>
      <c r="CY990"/>
      <c r="CZ990"/>
      <c r="DA990"/>
      <c r="DB990"/>
      <c r="DC990"/>
      <c r="DD990"/>
      <c r="DM990"/>
      <c r="DN990"/>
    </row>
    <row r="991" spans="37:118" x14ac:dyDescent="0.2"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  <c r="CB991"/>
      <c r="CC991"/>
      <c r="CD991"/>
      <c r="CE991"/>
      <c r="CF991"/>
      <c r="CG991"/>
      <c r="CH991"/>
      <c r="CI991"/>
      <c r="CJ991"/>
      <c r="CK991"/>
      <c r="CL991"/>
      <c r="CM991"/>
      <c r="CN991"/>
      <c r="CO991"/>
      <c r="CP991"/>
      <c r="CQ991"/>
      <c r="CR991"/>
      <c r="CS991"/>
      <c r="CT991"/>
      <c r="CU991"/>
      <c r="CV991"/>
      <c r="CW991"/>
      <c r="CX991"/>
      <c r="CY991"/>
      <c r="CZ991"/>
      <c r="DA991"/>
      <c r="DB991"/>
      <c r="DC991"/>
      <c r="DD991"/>
      <c r="DM991"/>
      <c r="DN991"/>
    </row>
    <row r="992" spans="37:118" x14ac:dyDescent="0.2"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M992"/>
      <c r="DN992"/>
    </row>
    <row r="993" spans="37:118" x14ac:dyDescent="0.2"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  <c r="CB993"/>
      <c r="CC993"/>
      <c r="CD993"/>
      <c r="CE993"/>
      <c r="CF993"/>
      <c r="CG993"/>
      <c r="CH993"/>
      <c r="CI993"/>
      <c r="CJ993"/>
      <c r="CK993"/>
      <c r="CL993"/>
      <c r="CM993"/>
      <c r="CN993"/>
      <c r="CO993"/>
      <c r="CP993"/>
      <c r="CQ993"/>
      <c r="CR993"/>
      <c r="CS993"/>
      <c r="CT993"/>
      <c r="CU993"/>
      <c r="CV993"/>
      <c r="CW993"/>
      <c r="CX993"/>
      <c r="CY993"/>
      <c r="CZ993"/>
      <c r="DA993"/>
      <c r="DB993"/>
      <c r="DC993"/>
      <c r="DD993"/>
      <c r="DM993"/>
      <c r="DN993"/>
    </row>
    <row r="994" spans="37:118" x14ac:dyDescent="0.2"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M994"/>
      <c r="DN994"/>
    </row>
    <row r="995" spans="37:118" x14ac:dyDescent="0.2"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  <c r="CB995"/>
      <c r="CC995"/>
      <c r="CD995"/>
      <c r="CE995"/>
      <c r="CF995"/>
      <c r="CG995"/>
      <c r="CH995"/>
      <c r="CI995"/>
      <c r="CJ995"/>
      <c r="CK995"/>
      <c r="CL995"/>
      <c r="CM995"/>
      <c r="CN995"/>
      <c r="CO995"/>
      <c r="CP995"/>
      <c r="CQ995"/>
      <c r="CR995"/>
      <c r="CS995"/>
      <c r="CT995"/>
      <c r="CU995"/>
      <c r="CV995"/>
      <c r="CW995"/>
      <c r="CX995"/>
      <c r="CY995"/>
      <c r="CZ995"/>
      <c r="DA995"/>
      <c r="DB995"/>
      <c r="DC995"/>
      <c r="DD995"/>
      <c r="DM995"/>
      <c r="DN995"/>
    </row>
    <row r="996" spans="37:118" x14ac:dyDescent="0.2"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M996"/>
      <c r="DN996"/>
    </row>
    <row r="997" spans="37:118" x14ac:dyDescent="0.2"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  <c r="CB997"/>
      <c r="CC997"/>
      <c r="CD997"/>
      <c r="CE997"/>
      <c r="CF997"/>
      <c r="CG997"/>
      <c r="CH997"/>
      <c r="CI997"/>
      <c r="CJ997"/>
      <c r="CK997"/>
      <c r="CL997"/>
      <c r="CM997"/>
      <c r="CN997"/>
      <c r="CO997"/>
      <c r="CP997"/>
      <c r="CQ997"/>
      <c r="CR997"/>
      <c r="CS997"/>
      <c r="CT997"/>
      <c r="CU997"/>
      <c r="CV997"/>
      <c r="CW997"/>
      <c r="CX997"/>
      <c r="CY997"/>
      <c r="CZ997"/>
      <c r="DA997"/>
      <c r="DB997"/>
      <c r="DC997"/>
      <c r="DD997"/>
      <c r="DM997"/>
      <c r="DN997"/>
    </row>
    <row r="998" spans="37:118" x14ac:dyDescent="0.2"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M998"/>
      <c r="DN998"/>
    </row>
    <row r="999" spans="37:118" x14ac:dyDescent="0.2"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  <c r="CB999"/>
      <c r="CC999"/>
      <c r="CD999"/>
      <c r="CE999"/>
      <c r="CF999"/>
      <c r="CG999"/>
      <c r="CH999"/>
      <c r="CI999"/>
      <c r="CJ999"/>
      <c r="CK999"/>
      <c r="CL999"/>
      <c r="CM999"/>
      <c r="CN999"/>
      <c r="CO999"/>
      <c r="CP999"/>
      <c r="CQ999"/>
      <c r="CR999"/>
      <c r="CS999"/>
      <c r="CT999"/>
      <c r="CU999"/>
      <c r="CV999"/>
      <c r="CW999"/>
      <c r="CX999"/>
      <c r="CY999"/>
      <c r="CZ999"/>
      <c r="DA999"/>
      <c r="DB999"/>
      <c r="DC999"/>
      <c r="DD999"/>
      <c r="DM999"/>
      <c r="DN999"/>
    </row>
    <row r="1000" spans="37:118" x14ac:dyDescent="0.2"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M1000"/>
      <c r="DN1000"/>
    </row>
    <row r="1001" spans="37:118" x14ac:dyDescent="0.2"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  <c r="CB1001"/>
      <c r="CC1001"/>
      <c r="CD1001"/>
      <c r="CE1001"/>
      <c r="CF1001"/>
      <c r="CG1001"/>
      <c r="CH1001"/>
      <c r="CI1001"/>
      <c r="CJ1001"/>
      <c r="CK1001"/>
      <c r="CL1001"/>
      <c r="CM1001"/>
      <c r="CN1001"/>
      <c r="CO1001"/>
      <c r="CP1001"/>
      <c r="CQ1001"/>
      <c r="CR1001"/>
      <c r="CS1001"/>
      <c r="CT1001"/>
      <c r="CU1001"/>
      <c r="CV1001"/>
      <c r="CW1001"/>
      <c r="CX1001"/>
      <c r="CY1001"/>
      <c r="CZ1001"/>
      <c r="DA1001"/>
      <c r="DB1001"/>
      <c r="DC1001"/>
      <c r="DD1001"/>
      <c r="DM1001"/>
      <c r="DN1001"/>
    </row>
    <row r="1002" spans="37:118" x14ac:dyDescent="0.2"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M1002"/>
      <c r="DN1002"/>
    </row>
    <row r="1003" spans="37:118" x14ac:dyDescent="0.2"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  <c r="CB1003"/>
      <c r="CC1003"/>
      <c r="CD1003"/>
      <c r="CE1003"/>
      <c r="CF1003"/>
      <c r="CG1003"/>
      <c r="CH1003"/>
      <c r="CI1003"/>
      <c r="CJ1003"/>
      <c r="CK1003"/>
      <c r="CL1003"/>
      <c r="CM1003"/>
      <c r="CN1003"/>
      <c r="CO1003"/>
      <c r="CP1003"/>
      <c r="CQ1003"/>
      <c r="CR1003"/>
      <c r="CS1003"/>
      <c r="CT1003"/>
      <c r="CU1003"/>
      <c r="CV1003"/>
      <c r="CW1003"/>
      <c r="CX1003"/>
      <c r="CY1003"/>
      <c r="CZ1003"/>
      <c r="DA1003"/>
      <c r="DB1003"/>
      <c r="DC1003"/>
      <c r="DD1003"/>
      <c r="DM1003"/>
      <c r="DN1003"/>
    </row>
    <row r="1004" spans="37:118" x14ac:dyDescent="0.2"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  <c r="CB1004"/>
      <c r="CC1004"/>
      <c r="CD1004"/>
      <c r="CE1004"/>
      <c r="CF1004"/>
      <c r="CG1004"/>
      <c r="CH1004"/>
      <c r="CI1004"/>
      <c r="CJ1004"/>
      <c r="CK1004"/>
      <c r="CL1004"/>
      <c r="CM1004"/>
      <c r="CN1004"/>
      <c r="CO1004"/>
      <c r="CP1004"/>
      <c r="CQ1004"/>
      <c r="CR1004"/>
      <c r="CS1004"/>
      <c r="CT1004"/>
      <c r="CU1004"/>
      <c r="CV1004"/>
      <c r="CW1004"/>
      <c r="CX1004"/>
      <c r="CY1004"/>
      <c r="CZ1004"/>
      <c r="DA1004"/>
      <c r="DB1004"/>
      <c r="DC1004"/>
      <c r="DD1004"/>
      <c r="DM1004"/>
      <c r="DN1004"/>
    </row>
    <row r="1005" spans="37:118" x14ac:dyDescent="0.2"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M1005"/>
      <c r="DN1005"/>
    </row>
    <row r="1006" spans="37:118" x14ac:dyDescent="0.2"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  <c r="CB1006"/>
      <c r="CC1006"/>
      <c r="CD1006"/>
      <c r="CE1006"/>
      <c r="CF1006"/>
      <c r="CG1006"/>
      <c r="CH1006"/>
      <c r="CI1006"/>
      <c r="CJ1006"/>
      <c r="CK1006"/>
      <c r="CL1006"/>
      <c r="CM1006"/>
      <c r="CN1006"/>
      <c r="CO1006"/>
      <c r="CP1006"/>
      <c r="CQ1006"/>
      <c r="CR1006"/>
      <c r="CS1006"/>
      <c r="CT1006"/>
      <c r="CU1006"/>
      <c r="CV1006"/>
      <c r="CW1006"/>
      <c r="CX1006"/>
      <c r="CY1006"/>
      <c r="CZ1006"/>
      <c r="DA1006"/>
      <c r="DB1006"/>
      <c r="DC1006"/>
      <c r="DD1006"/>
      <c r="DM1006"/>
      <c r="DN1006"/>
    </row>
    <row r="1007" spans="37:118" x14ac:dyDescent="0.2"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  <c r="CB1007"/>
      <c r="CC1007"/>
      <c r="CD1007"/>
      <c r="CE1007"/>
      <c r="CF1007"/>
      <c r="CG1007"/>
      <c r="CH1007"/>
      <c r="CI1007"/>
      <c r="CJ1007"/>
      <c r="CK1007"/>
      <c r="CL1007"/>
      <c r="CM1007"/>
      <c r="CN1007"/>
      <c r="CO1007"/>
      <c r="CP1007"/>
      <c r="CQ1007"/>
      <c r="CR1007"/>
      <c r="CS1007"/>
      <c r="CT1007"/>
      <c r="CU1007"/>
      <c r="CV1007"/>
      <c r="CW1007"/>
      <c r="CX1007"/>
      <c r="CY1007"/>
      <c r="CZ1007"/>
      <c r="DA1007"/>
      <c r="DB1007"/>
      <c r="DC1007"/>
      <c r="DD1007"/>
      <c r="DM1007"/>
      <c r="DN1007"/>
    </row>
    <row r="1008" spans="37:118" x14ac:dyDescent="0.2"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  <c r="CB1008"/>
      <c r="CC1008"/>
      <c r="CD1008"/>
      <c r="CE1008"/>
      <c r="CF1008"/>
      <c r="CG1008"/>
      <c r="CH1008"/>
      <c r="CI1008"/>
      <c r="CJ1008"/>
      <c r="CK1008"/>
      <c r="CL1008"/>
      <c r="CM1008"/>
      <c r="CN1008"/>
      <c r="CO1008"/>
      <c r="CP1008"/>
      <c r="CQ1008"/>
      <c r="CR1008"/>
      <c r="CS1008"/>
      <c r="CT1008"/>
      <c r="CU1008"/>
      <c r="CV1008"/>
      <c r="CW1008"/>
      <c r="CX1008"/>
      <c r="CY1008"/>
      <c r="CZ1008"/>
      <c r="DA1008"/>
      <c r="DB1008"/>
      <c r="DC1008"/>
      <c r="DD1008"/>
      <c r="DM1008"/>
      <c r="DN1008"/>
    </row>
    <row r="1009" spans="37:118" x14ac:dyDescent="0.2"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  <c r="CB1009"/>
      <c r="CC1009"/>
      <c r="CD1009"/>
      <c r="CE1009"/>
      <c r="CF1009"/>
      <c r="CG1009"/>
      <c r="CH1009"/>
      <c r="CI1009"/>
      <c r="CJ1009"/>
      <c r="CK1009"/>
      <c r="CL1009"/>
      <c r="CM1009"/>
      <c r="CN1009"/>
      <c r="CO1009"/>
      <c r="CP1009"/>
      <c r="CQ1009"/>
      <c r="CR1009"/>
      <c r="CS1009"/>
      <c r="CT1009"/>
      <c r="CU1009"/>
      <c r="CV1009"/>
      <c r="CW1009"/>
      <c r="CX1009"/>
      <c r="CY1009"/>
      <c r="CZ1009"/>
      <c r="DA1009"/>
      <c r="DB1009"/>
      <c r="DC1009"/>
      <c r="DD1009"/>
      <c r="DM1009"/>
      <c r="DN1009"/>
    </row>
    <row r="1010" spans="37:118" x14ac:dyDescent="0.2"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  <c r="BY1010"/>
      <c r="BZ1010"/>
      <c r="CA1010"/>
      <c r="CB1010"/>
      <c r="CC1010"/>
      <c r="CD1010"/>
      <c r="CE1010"/>
      <c r="CF1010"/>
      <c r="CG1010"/>
      <c r="CH1010"/>
      <c r="CI1010"/>
      <c r="CJ1010"/>
      <c r="CK1010"/>
      <c r="CL1010"/>
      <c r="CM1010"/>
      <c r="CN1010"/>
      <c r="CO1010"/>
      <c r="CP1010"/>
      <c r="CQ1010"/>
      <c r="CR1010"/>
      <c r="CS1010"/>
      <c r="CT1010"/>
      <c r="CU1010"/>
      <c r="CV1010"/>
      <c r="CW1010"/>
      <c r="CX1010"/>
      <c r="CY1010"/>
      <c r="CZ1010"/>
      <c r="DA1010"/>
      <c r="DB1010"/>
      <c r="DC1010"/>
      <c r="DD1010"/>
      <c r="DM1010"/>
      <c r="DN1010"/>
    </row>
    <row r="1011" spans="37:118" x14ac:dyDescent="0.2"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  <c r="BY1011"/>
      <c r="BZ1011"/>
      <c r="CA1011"/>
      <c r="CB1011"/>
      <c r="CC1011"/>
      <c r="CD1011"/>
      <c r="CE1011"/>
      <c r="CF1011"/>
      <c r="CG1011"/>
      <c r="CH1011"/>
      <c r="CI1011"/>
      <c r="CJ1011"/>
      <c r="CK1011"/>
      <c r="CL1011"/>
      <c r="CM1011"/>
      <c r="CN1011"/>
      <c r="CO1011"/>
      <c r="CP1011"/>
      <c r="CQ1011"/>
      <c r="CR1011"/>
      <c r="CS1011"/>
      <c r="CT1011"/>
      <c r="CU1011"/>
      <c r="CV1011"/>
      <c r="CW1011"/>
      <c r="CX1011"/>
      <c r="CY1011"/>
      <c r="CZ1011"/>
      <c r="DA1011"/>
      <c r="DB1011"/>
      <c r="DC1011"/>
      <c r="DD1011"/>
      <c r="DM1011"/>
      <c r="DN1011"/>
    </row>
    <row r="1012" spans="37:118" x14ac:dyDescent="0.2"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  <c r="CB1012"/>
      <c r="CC1012"/>
      <c r="CD1012"/>
      <c r="CE1012"/>
      <c r="CF1012"/>
      <c r="CG1012"/>
      <c r="CH1012"/>
      <c r="CI1012"/>
      <c r="CJ1012"/>
      <c r="CK1012"/>
      <c r="CL1012"/>
      <c r="CM1012"/>
      <c r="CN1012"/>
      <c r="CO1012"/>
      <c r="CP1012"/>
      <c r="CQ1012"/>
      <c r="CR1012"/>
      <c r="CS1012"/>
      <c r="CT1012"/>
      <c r="CU1012"/>
      <c r="CV1012"/>
      <c r="CW1012"/>
      <c r="CX1012"/>
      <c r="CY1012"/>
      <c r="CZ1012"/>
      <c r="DA1012"/>
      <c r="DB1012"/>
      <c r="DC1012"/>
      <c r="DD1012"/>
      <c r="DM1012"/>
      <c r="DN1012"/>
    </row>
    <row r="1013" spans="37:118" x14ac:dyDescent="0.2"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M1013"/>
      <c r="DN1013"/>
    </row>
    <row r="1014" spans="37:118" x14ac:dyDescent="0.2"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  <c r="CB1014"/>
      <c r="CC1014"/>
      <c r="CD1014"/>
      <c r="CE1014"/>
      <c r="CF1014"/>
      <c r="CG1014"/>
      <c r="CH1014"/>
      <c r="CI1014"/>
      <c r="CJ1014"/>
      <c r="CK1014"/>
      <c r="CL1014"/>
      <c r="CM1014"/>
      <c r="CN1014"/>
      <c r="CO1014"/>
      <c r="CP1014"/>
      <c r="CQ1014"/>
      <c r="CR1014"/>
      <c r="CS1014"/>
      <c r="CT1014"/>
      <c r="CU1014"/>
      <c r="CV1014"/>
      <c r="CW1014"/>
      <c r="CX1014"/>
      <c r="CY1014"/>
      <c r="CZ1014"/>
      <c r="DA1014"/>
      <c r="DB1014"/>
      <c r="DC1014"/>
      <c r="DD1014"/>
      <c r="DM1014"/>
      <c r="DN1014"/>
    </row>
    <row r="1015" spans="37:118" x14ac:dyDescent="0.2"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M1015"/>
      <c r="DN1015"/>
    </row>
    <row r="1016" spans="37:118" x14ac:dyDescent="0.2"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  <c r="BY1016"/>
      <c r="BZ1016"/>
      <c r="CA1016"/>
      <c r="CB1016"/>
      <c r="CC1016"/>
      <c r="CD1016"/>
      <c r="CE1016"/>
      <c r="CF1016"/>
      <c r="CG1016"/>
      <c r="CH1016"/>
      <c r="CI1016"/>
      <c r="CJ1016"/>
      <c r="CK1016"/>
      <c r="CL1016"/>
      <c r="CM1016"/>
      <c r="CN1016"/>
      <c r="CO1016"/>
      <c r="CP1016"/>
      <c r="CQ1016"/>
      <c r="CR1016"/>
      <c r="CS1016"/>
      <c r="CT1016"/>
      <c r="CU1016"/>
      <c r="CV1016"/>
      <c r="CW1016"/>
      <c r="CX1016"/>
      <c r="CY1016"/>
      <c r="CZ1016"/>
      <c r="DA1016"/>
      <c r="DB1016"/>
      <c r="DC1016"/>
      <c r="DD1016"/>
      <c r="DM1016"/>
      <c r="DN1016"/>
    </row>
    <row r="1017" spans="37:118" x14ac:dyDescent="0.2"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  <c r="BY1017"/>
      <c r="BZ1017"/>
      <c r="CA1017"/>
      <c r="CB1017"/>
      <c r="CC1017"/>
      <c r="CD1017"/>
      <c r="CE1017"/>
      <c r="CF1017"/>
      <c r="CG1017"/>
      <c r="CH1017"/>
      <c r="CI1017"/>
      <c r="CJ1017"/>
      <c r="CK1017"/>
      <c r="CL1017"/>
      <c r="CM1017"/>
      <c r="CN1017"/>
      <c r="CO1017"/>
      <c r="CP1017"/>
      <c r="CQ1017"/>
      <c r="CR1017"/>
      <c r="CS1017"/>
      <c r="CT1017"/>
      <c r="CU1017"/>
      <c r="CV1017"/>
      <c r="CW1017"/>
      <c r="CX1017"/>
      <c r="CY1017"/>
      <c r="CZ1017"/>
      <c r="DA1017"/>
      <c r="DB1017"/>
      <c r="DC1017"/>
      <c r="DD1017"/>
      <c r="DM1017"/>
      <c r="DN1017"/>
    </row>
    <row r="1018" spans="37:118" x14ac:dyDescent="0.2"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  <c r="BY1018"/>
      <c r="BZ1018"/>
      <c r="CA1018"/>
      <c r="CB1018"/>
      <c r="CC1018"/>
      <c r="CD1018"/>
      <c r="CE1018"/>
      <c r="CF1018"/>
      <c r="CG1018"/>
      <c r="CH1018"/>
      <c r="CI1018"/>
      <c r="CJ1018"/>
      <c r="CK1018"/>
      <c r="CL1018"/>
      <c r="CM1018"/>
      <c r="CN1018"/>
      <c r="CO1018"/>
      <c r="CP1018"/>
      <c r="CQ1018"/>
      <c r="CR1018"/>
      <c r="CS1018"/>
      <c r="CT1018"/>
      <c r="CU1018"/>
      <c r="CV1018"/>
      <c r="CW1018"/>
      <c r="CX1018"/>
      <c r="CY1018"/>
      <c r="CZ1018"/>
      <c r="DA1018"/>
      <c r="DB1018"/>
      <c r="DC1018"/>
      <c r="DD1018"/>
      <c r="DM1018"/>
      <c r="DN1018"/>
    </row>
    <row r="1019" spans="37:118" x14ac:dyDescent="0.2"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  <c r="BY1019"/>
      <c r="BZ1019"/>
      <c r="CA1019"/>
      <c r="CB1019"/>
      <c r="CC1019"/>
      <c r="CD1019"/>
      <c r="CE1019"/>
      <c r="CF1019"/>
      <c r="CG1019"/>
      <c r="CH1019"/>
      <c r="CI1019"/>
      <c r="CJ1019"/>
      <c r="CK1019"/>
      <c r="CL1019"/>
      <c r="CM1019"/>
      <c r="CN1019"/>
      <c r="CO1019"/>
      <c r="CP1019"/>
      <c r="CQ1019"/>
      <c r="CR1019"/>
      <c r="CS1019"/>
      <c r="CT1019"/>
      <c r="CU1019"/>
      <c r="CV1019"/>
      <c r="CW1019"/>
      <c r="CX1019"/>
      <c r="CY1019"/>
      <c r="CZ1019"/>
      <c r="DA1019"/>
      <c r="DB1019"/>
      <c r="DC1019"/>
      <c r="DD1019"/>
      <c r="DM1019"/>
      <c r="DN1019"/>
    </row>
    <row r="1020" spans="37:118" x14ac:dyDescent="0.2"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  <c r="BY1020"/>
      <c r="BZ1020"/>
      <c r="CA1020"/>
      <c r="CB1020"/>
      <c r="CC1020"/>
      <c r="CD1020"/>
      <c r="CE1020"/>
      <c r="CF1020"/>
      <c r="CG1020"/>
      <c r="CH1020"/>
      <c r="CI1020"/>
      <c r="CJ1020"/>
      <c r="CK1020"/>
      <c r="CL1020"/>
      <c r="CM1020"/>
      <c r="CN1020"/>
      <c r="CO1020"/>
      <c r="CP1020"/>
      <c r="CQ1020"/>
      <c r="CR1020"/>
      <c r="CS1020"/>
      <c r="CT1020"/>
      <c r="CU1020"/>
      <c r="CV1020"/>
      <c r="CW1020"/>
      <c r="CX1020"/>
      <c r="CY1020"/>
      <c r="CZ1020"/>
      <c r="DA1020"/>
      <c r="DB1020"/>
      <c r="DC1020"/>
      <c r="DD1020"/>
      <c r="DM1020"/>
      <c r="DN1020"/>
    </row>
    <row r="1021" spans="37:118" x14ac:dyDescent="0.2"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  <c r="BY1021"/>
      <c r="BZ1021"/>
      <c r="CA1021"/>
      <c r="CB1021"/>
      <c r="CC1021"/>
      <c r="CD1021"/>
      <c r="CE1021"/>
      <c r="CF1021"/>
      <c r="CG1021"/>
      <c r="CH1021"/>
      <c r="CI1021"/>
      <c r="CJ1021"/>
      <c r="CK1021"/>
      <c r="CL1021"/>
      <c r="CM1021"/>
      <c r="CN1021"/>
      <c r="CO1021"/>
      <c r="CP1021"/>
      <c r="CQ1021"/>
      <c r="CR1021"/>
      <c r="CS1021"/>
      <c r="CT1021"/>
      <c r="CU1021"/>
      <c r="CV1021"/>
      <c r="CW1021"/>
      <c r="CX1021"/>
      <c r="CY1021"/>
      <c r="CZ1021"/>
      <c r="DA1021"/>
      <c r="DB1021"/>
      <c r="DC1021"/>
      <c r="DD1021"/>
      <c r="DM1021"/>
      <c r="DN1021"/>
    </row>
    <row r="1022" spans="37:118" x14ac:dyDescent="0.2"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  <c r="BY1022"/>
      <c r="BZ1022"/>
      <c r="CA1022"/>
      <c r="CB1022"/>
      <c r="CC1022"/>
      <c r="CD1022"/>
      <c r="CE1022"/>
      <c r="CF1022"/>
      <c r="CG1022"/>
      <c r="CH1022"/>
      <c r="CI1022"/>
      <c r="CJ1022"/>
      <c r="CK1022"/>
      <c r="CL1022"/>
      <c r="CM1022"/>
      <c r="CN1022"/>
      <c r="CO1022"/>
      <c r="CP1022"/>
      <c r="CQ1022"/>
      <c r="CR1022"/>
      <c r="CS1022"/>
      <c r="CT1022"/>
      <c r="CU1022"/>
      <c r="CV1022"/>
      <c r="CW1022"/>
      <c r="CX1022"/>
      <c r="CY1022"/>
      <c r="CZ1022"/>
      <c r="DA1022"/>
      <c r="DB1022"/>
      <c r="DC1022"/>
      <c r="DD1022"/>
      <c r="DM1022"/>
      <c r="DN1022"/>
    </row>
    <row r="1023" spans="37:118" x14ac:dyDescent="0.2"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  <c r="BY1023"/>
      <c r="BZ1023"/>
      <c r="CA1023"/>
      <c r="CB1023"/>
      <c r="CC1023"/>
      <c r="CD1023"/>
      <c r="CE1023"/>
      <c r="CF1023"/>
      <c r="CG1023"/>
      <c r="CH1023"/>
      <c r="CI1023"/>
      <c r="CJ1023"/>
      <c r="CK1023"/>
      <c r="CL1023"/>
      <c r="CM1023"/>
      <c r="CN1023"/>
      <c r="CO1023"/>
      <c r="CP1023"/>
      <c r="CQ1023"/>
      <c r="CR1023"/>
      <c r="CS1023"/>
      <c r="CT1023"/>
      <c r="CU1023"/>
      <c r="CV1023"/>
      <c r="CW1023"/>
      <c r="CX1023"/>
      <c r="CY1023"/>
      <c r="CZ1023"/>
      <c r="DA1023"/>
      <c r="DB1023"/>
      <c r="DC1023"/>
      <c r="DD1023"/>
      <c r="DM1023"/>
      <c r="DN1023"/>
    </row>
    <row r="1024" spans="37:118" x14ac:dyDescent="0.2"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  <c r="BY1024"/>
      <c r="BZ1024"/>
      <c r="CA1024"/>
      <c r="CB1024"/>
      <c r="CC1024"/>
      <c r="CD1024"/>
      <c r="CE1024"/>
      <c r="CF1024"/>
      <c r="CG1024"/>
      <c r="CH1024"/>
      <c r="CI1024"/>
      <c r="CJ1024"/>
      <c r="CK1024"/>
      <c r="CL1024"/>
      <c r="CM1024"/>
      <c r="CN1024"/>
      <c r="CO1024"/>
      <c r="CP1024"/>
      <c r="CQ1024"/>
      <c r="CR1024"/>
      <c r="CS1024"/>
      <c r="CT1024"/>
      <c r="CU1024"/>
      <c r="CV1024"/>
      <c r="CW1024"/>
      <c r="CX1024"/>
      <c r="CY1024"/>
      <c r="CZ1024"/>
      <c r="DA1024"/>
      <c r="DB1024"/>
      <c r="DC1024"/>
      <c r="DD1024"/>
      <c r="DM1024"/>
      <c r="DN1024"/>
    </row>
    <row r="1025" spans="37:118" x14ac:dyDescent="0.2"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  <c r="BY1025"/>
      <c r="BZ1025"/>
      <c r="CA1025"/>
      <c r="CB1025"/>
      <c r="CC1025"/>
      <c r="CD1025"/>
      <c r="CE1025"/>
      <c r="CF1025"/>
      <c r="CG1025"/>
      <c r="CH1025"/>
      <c r="CI1025"/>
      <c r="CJ1025"/>
      <c r="CK1025"/>
      <c r="CL1025"/>
      <c r="CM1025"/>
      <c r="CN1025"/>
      <c r="CO1025"/>
      <c r="CP1025"/>
      <c r="CQ1025"/>
      <c r="CR1025"/>
      <c r="CS1025"/>
      <c r="CT1025"/>
      <c r="CU1025"/>
      <c r="CV1025"/>
      <c r="CW1025"/>
      <c r="CX1025"/>
      <c r="CY1025"/>
      <c r="CZ1025"/>
      <c r="DA1025"/>
      <c r="DB1025"/>
      <c r="DC1025"/>
      <c r="DD1025"/>
      <c r="DM1025"/>
      <c r="DN1025"/>
    </row>
    <row r="1026" spans="37:118" x14ac:dyDescent="0.2"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  <c r="BY1026"/>
      <c r="BZ1026"/>
      <c r="CA1026"/>
      <c r="CB1026"/>
      <c r="CC1026"/>
      <c r="CD1026"/>
      <c r="CE1026"/>
      <c r="CF1026"/>
      <c r="CG1026"/>
      <c r="CH1026"/>
      <c r="CI1026"/>
      <c r="CJ1026"/>
      <c r="CK1026"/>
      <c r="CL1026"/>
      <c r="CM1026"/>
      <c r="CN1026"/>
      <c r="CO1026"/>
      <c r="CP1026"/>
      <c r="CQ1026"/>
      <c r="CR1026"/>
      <c r="CS1026"/>
      <c r="CT1026"/>
      <c r="CU1026"/>
      <c r="CV1026"/>
      <c r="CW1026"/>
      <c r="CX1026"/>
      <c r="CY1026"/>
      <c r="CZ1026"/>
      <c r="DA1026"/>
      <c r="DB1026"/>
      <c r="DC1026"/>
      <c r="DD1026"/>
      <c r="DM1026"/>
      <c r="DN1026"/>
    </row>
    <row r="1027" spans="37:118" x14ac:dyDescent="0.2"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  <c r="BY1027"/>
      <c r="BZ1027"/>
      <c r="CA1027"/>
      <c r="CB1027"/>
      <c r="CC1027"/>
      <c r="CD1027"/>
      <c r="CE1027"/>
      <c r="CF1027"/>
      <c r="CG1027"/>
      <c r="CH1027"/>
      <c r="CI1027"/>
      <c r="CJ1027"/>
      <c r="CK1027"/>
      <c r="CL1027"/>
      <c r="CM1027"/>
      <c r="CN1027"/>
      <c r="CO1027"/>
      <c r="CP1027"/>
      <c r="CQ1027"/>
      <c r="CR1027"/>
      <c r="CS1027"/>
      <c r="CT1027"/>
      <c r="CU1027"/>
      <c r="CV1027"/>
      <c r="CW1027"/>
      <c r="CX1027"/>
      <c r="CY1027"/>
      <c r="CZ1027"/>
      <c r="DA1027"/>
      <c r="DB1027"/>
      <c r="DC1027"/>
      <c r="DD1027"/>
      <c r="DM1027"/>
      <c r="DN1027"/>
    </row>
    <row r="1028" spans="37:118" x14ac:dyDescent="0.2"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  <c r="BY1028"/>
      <c r="BZ1028"/>
      <c r="CA1028"/>
      <c r="CB1028"/>
      <c r="CC1028"/>
      <c r="CD1028"/>
      <c r="CE1028"/>
      <c r="CF1028"/>
      <c r="CG1028"/>
      <c r="CH1028"/>
      <c r="CI1028"/>
      <c r="CJ1028"/>
      <c r="CK1028"/>
      <c r="CL1028"/>
      <c r="CM1028"/>
      <c r="CN1028"/>
      <c r="CO1028"/>
      <c r="CP1028"/>
      <c r="CQ1028"/>
      <c r="CR1028"/>
      <c r="CS1028"/>
      <c r="CT1028"/>
      <c r="CU1028"/>
      <c r="CV1028"/>
      <c r="CW1028"/>
      <c r="CX1028"/>
      <c r="CY1028"/>
      <c r="CZ1028"/>
      <c r="DA1028"/>
      <c r="DB1028"/>
      <c r="DC1028"/>
      <c r="DD1028"/>
      <c r="DM1028"/>
      <c r="DN1028"/>
    </row>
    <row r="1029" spans="37:118" x14ac:dyDescent="0.2"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  <c r="BY1029"/>
      <c r="BZ1029"/>
      <c r="CA1029"/>
      <c r="CB1029"/>
      <c r="CC1029"/>
      <c r="CD1029"/>
      <c r="CE1029"/>
      <c r="CF1029"/>
      <c r="CG1029"/>
      <c r="CH1029"/>
      <c r="CI1029"/>
      <c r="CJ1029"/>
      <c r="CK1029"/>
      <c r="CL1029"/>
      <c r="CM1029"/>
      <c r="CN1029"/>
      <c r="CO1029"/>
      <c r="CP1029"/>
      <c r="CQ1029"/>
      <c r="CR1029"/>
      <c r="CS1029"/>
      <c r="CT1029"/>
      <c r="CU1029"/>
      <c r="CV1029"/>
      <c r="CW1029"/>
      <c r="CX1029"/>
      <c r="CY1029"/>
      <c r="CZ1029"/>
      <c r="DA1029"/>
      <c r="DB1029"/>
      <c r="DC1029"/>
      <c r="DD1029"/>
      <c r="DM1029"/>
      <c r="DN1029"/>
    </row>
    <row r="1030" spans="37:118" x14ac:dyDescent="0.2"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  <c r="CB1030"/>
      <c r="CC1030"/>
      <c r="CD1030"/>
      <c r="CE1030"/>
      <c r="CF1030"/>
      <c r="CG1030"/>
      <c r="CH1030"/>
      <c r="CI1030"/>
      <c r="CJ1030"/>
      <c r="CK1030"/>
      <c r="CL1030"/>
      <c r="CM1030"/>
      <c r="CN1030"/>
      <c r="CO1030"/>
      <c r="CP1030"/>
      <c r="CQ1030"/>
      <c r="CR1030"/>
      <c r="CS1030"/>
      <c r="CT1030"/>
      <c r="CU1030"/>
      <c r="CV1030"/>
      <c r="CW1030"/>
      <c r="CX1030"/>
      <c r="CY1030"/>
      <c r="CZ1030"/>
      <c r="DA1030"/>
      <c r="DB1030"/>
      <c r="DC1030"/>
      <c r="DD1030"/>
      <c r="DM1030"/>
      <c r="DN1030"/>
    </row>
    <row r="1031" spans="37:118" x14ac:dyDescent="0.2"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M1031"/>
      <c r="DN1031"/>
    </row>
    <row r="1032" spans="37:118" x14ac:dyDescent="0.2"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  <c r="BY1032"/>
      <c r="BZ1032"/>
      <c r="CA1032"/>
      <c r="CB1032"/>
      <c r="CC1032"/>
      <c r="CD1032"/>
      <c r="CE1032"/>
      <c r="CF1032"/>
      <c r="CG1032"/>
      <c r="CH1032"/>
      <c r="CI1032"/>
      <c r="CJ1032"/>
      <c r="CK1032"/>
      <c r="CL1032"/>
      <c r="CM1032"/>
      <c r="CN1032"/>
      <c r="CO1032"/>
      <c r="CP1032"/>
      <c r="CQ1032"/>
      <c r="CR1032"/>
      <c r="CS1032"/>
      <c r="CT1032"/>
      <c r="CU1032"/>
      <c r="CV1032"/>
      <c r="CW1032"/>
      <c r="CX1032"/>
      <c r="CY1032"/>
      <c r="CZ1032"/>
      <c r="DA1032"/>
      <c r="DB1032"/>
      <c r="DC1032"/>
      <c r="DD1032"/>
      <c r="DM1032"/>
      <c r="DN1032"/>
    </row>
    <row r="1033" spans="37:118" x14ac:dyDescent="0.2"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  <c r="BY1033"/>
      <c r="BZ1033"/>
      <c r="CA1033"/>
      <c r="CB1033"/>
      <c r="CC1033"/>
      <c r="CD1033"/>
      <c r="CE1033"/>
      <c r="CF1033"/>
      <c r="CG1033"/>
      <c r="CH1033"/>
      <c r="CI1033"/>
      <c r="CJ1033"/>
      <c r="CK1033"/>
      <c r="CL1033"/>
      <c r="CM1033"/>
      <c r="CN1033"/>
      <c r="CO1033"/>
      <c r="CP1033"/>
      <c r="CQ1033"/>
      <c r="CR1033"/>
      <c r="CS1033"/>
      <c r="CT1033"/>
      <c r="CU1033"/>
      <c r="CV1033"/>
      <c r="CW1033"/>
      <c r="CX1033"/>
      <c r="CY1033"/>
      <c r="CZ1033"/>
      <c r="DA1033"/>
      <c r="DB1033"/>
      <c r="DC1033"/>
      <c r="DD1033"/>
      <c r="DM1033"/>
      <c r="DN1033"/>
    </row>
    <row r="1034" spans="37:118" x14ac:dyDescent="0.2"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  <c r="CB1034"/>
      <c r="CC1034"/>
      <c r="CD1034"/>
      <c r="CE1034"/>
      <c r="CF1034"/>
      <c r="CG1034"/>
      <c r="CH1034"/>
      <c r="CI1034"/>
      <c r="CJ1034"/>
      <c r="CK1034"/>
      <c r="CL1034"/>
      <c r="CM1034"/>
      <c r="CN1034"/>
      <c r="CO1034"/>
      <c r="CP1034"/>
      <c r="CQ1034"/>
      <c r="CR1034"/>
      <c r="CS1034"/>
      <c r="CT1034"/>
      <c r="CU1034"/>
      <c r="CV1034"/>
      <c r="CW1034"/>
      <c r="CX1034"/>
      <c r="CY1034"/>
      <c r="CZ1034"/>
      <c r="DA1034"/>
      <c r="DB1034"/>
      <c r="DC1034"/>
      <c r="DD1034"/>
      <c r="DM1034"/>
      <c r="DN1034"/>
    </row>
    <row r="1035" spans="37:118" x14ac:dyDescent="0.2"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M1035"/>
      <c r="DN1035"/>
    </row>
    <row r="1036" spans="37:118" x14ac:dyDescent="0.2"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  <c r="BY1036"/>
      <c r="BZ1036"/>
      <c r="CA1036"/>
      <c r="CB1036"/>
      <c r="CC1036"/>
      <c r="CD1036"/>
      <c r="CE1036"/>
      <c r="CF1036"/>
      <c r="CG1036"/>
      <c r="CH1036"/>
      <c r="CI1036"/>
      <c r="CJ1036"/>
      <c r="CK1036"/>
      <c r="CL1036"/>
      <c r="CM1036"/>
      <c r="CN1036"/>
      <c r="CO1036"/>
      <c r="CP1036"/>
      <c r="CQ1036"/>
      <c r="CR1036"/>
      <c r="CS1036"/>
      <c r="CT1036"/>
      <c r="CU1036"/>
      <c r="CV1036"/>
      <c r="CW1036"/>
      <c r="CX1036"/>
      <c r="CY1036"/>
      <c r="CZ1036"/>
      <c r="DA1036"/>
      <c r="DB1036"/>
      <c r="DC1036"/>
      <c r="DD1036"/>
      <c r="DM1036"/>
      <c r="DN1036"/>
    </row>
    <row r="1037" spans="37:118" x14ac:dyDescent="0.2"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  <c r="BY1037"/>
      <c r="BZ1037"/>
      <c r="CA1037"/>
      <c r="CB1037"/>
      <c r="CC1037"/>
      <c r="CD1037"/>
      <c r="CE1037"/>
      <c r="CF1037"/>
      <c r="CG1037"/>
      <c r="CH1037"/>
      <c r="CI1037"/>
      <c r="CJ1037"/>
      <c r="CK1037"/>
      <c r="CL1037"/>
      <c r="CM1037"/>
      <c r="CN1037"/>
      <c r="CO1037"/>
      <c r="CP1037"/>
      <c r="CQ1037"/>
      <c r="CR1037"/>
      <c r="CS1037"/>
      <c r="CT1037"/>
      <c r="CU1037"/>
      <c r="CV1037"/>
      <c r="CW1037"/>
      <c r="CX1037"/>
      <c r="CY1037"/>
      <c r="CZ1037"/>
      <c r="DA1037"/>
      <c r="DB1037"/>
      <c r="DC1037"/>
      <c r="DD1037"/>
      <c r="DM1037"/>
      <c r="DN1037"/>
    </row>
    <row r="1038" spans="37:118" x14ac:dyDescent="0.2"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  <c r="BY1038"/>
      <c r="BZ1038"/>
      <c r="CA1038"/>
      <c r="CB1038"/>
      <c r="CC1038"/>
      <c r="CD1038"/>
      <c r="CE1038"/>
      <c r="CF1038"/>
      <c r="CG1038"/>
      <c r="CH1038"/>
      <c r="CI1038"/>
      <c r="CJ1038"/>
      <c r="CK1038"/>
      <c r="CL1038"/>
      <c r="CM1038"/>
      <c r="CN1038"/>
      <c r="CO1038"/>
      <c r="CP1038"/>
      <c r="CQ1038"/>
      <c r="CR1038"/>
      <c r="CS1038"/>
      <c r="CT1038"/>
      <c r="CU1038"/>
      <c r="CV1038"/>
      <c r="CW1038"/>
      <c r="CX1038"/>
      <c r="CY1038"/>
      <c r="CZ1038"/>
      <c r="DA1038"/>
      <c r="DB1038"/>
      <c r="DC1038"/>
      <c r="DD1038"/>
      <c r="DM1038"/>
      <c r="DN1038"/>
    </row>
    <row r="1039" spans="37:118" x14ac:dyDescent="0.2"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  <c r="BY1039"/>
      <c r="BZ1039"/>
      <c r="CA1039"/>
      <c r="CB1039"/>
      <c r="CC1039"/>
      <c r="CD1039"/>
      <c r="CE1039"/>
      <c r="CF1039"/>
      <c r="CG1039"/>
      <c r="CH1039"/>
      <c r="CI1039"/>
      <c r="CJ1039"/>
      <c r="CK1039"/>
      <c r="CL1039"/>
      <c r="CM1039"/>
      <c r="CN1039"/>
      <c r="CO1039"/>
      <c r="CP1039"/>
      <c r="CQ1039"/>
      <c r="CR1039"/>
      <c r="CS1039"/>
      <c r="CT1039"/>
      <c r="CU1039"/>
      <c r="CV1039"/>
      <c r="CW1039"/>
      <c r="CX1039"/>
      <c r="CY1039"/>
      <c r="CZ1039"/>
      <c r="DA1039"/>
      <c r="DB1039"/>
      <c r="DC1039"/>
      <c r="DD1039"/>
      <c r="DM1039"/>
      <c r="DN1039"/>
    </row>
    <row r="1040" spans="37:118" x14ac:dyDescent="0.2"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  <c r="BY1040"/>
      <c r="BZ1040"/>
      <c r="CA1040"/>
      <c r="CB1040"/>
      <c r="CC1040"/>
      <c r="CD1040"/>
      <c r="CE1040"/>
      <c r="CF1040"/>
      <c r="CG1040"/>
      <c r="CH1040"/>
      <c r="CI1040"/>
      <c r="CJ1040"/>
      <c r="CK1040"/>
      <c r="CL1040"/>
      <c r="CM1040"/>
      <c r="CN1040"/>
      <c r="CO1040"/>
      <c r="CP1040"/>
      <c r="CQ1040"/>
      <c r="CR1040"/>
      <c r="CS1040"/>
      <c r="CT1040"/>
      <c r="CU1040"/>
      <c r="CV1040"/>
      <c r="CW1040"/>
      <c r="CX1040"/>
      <c r="CY1040"/>
      <c r="CZ1040"/>
      <c r="DA1040"/>
      <c r="DB1040"/>
      <c r="DC1040"/>
      <c r="DD1040"/>
      <c r="DM1040"/>
      <c r="DN1040"/>
    </row>
    <row r="1041" spans="37:118" x14ac:dyDescent="0.2"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  <c r="BY1041"/>
      <c r="BZ1041"/>
      <c r="CA1041"/>
      <c r="CB1041"/>
      <c r="CC1041"/>
      <c r="CD1041"/>
      <c r="CE1041"/>
      <c r="CF1041"/>
      <c r="CG1041"/>
      <c r="CH1041"/>
      <c r="CI1041"/>
      <c r="CJ1041"/>
      <c r="CK1041"/>
      <c r="CL1041"/>
      <c r="CM1041"/>
      <c r="CN1041"/>
      <c r="CO1041"/>
      <c r="CP1041"/>
      <c r="CQ1041"/>
      <c r="CR1041"/>
      <c r="CS1041"/>
      <c r="CT1041"/>
      <c r="CU1041"/>
      <c r="CV1041"/>
      <c r="CW1041"/>
      <c r="CX1041"/>
      <c r="CY1041"/>
      <c r="CZ1041"/>
      <c r="DA1041"/>
      <c r="DB1041"/>
      <c r="DC1041"/>
      <c r="DD1041"/>
      <c r="DM1041"/>
      <c r="DN1041"/>
    </row>
    <row r="1042" spans="37:118" x14ac:dyDescent="0.2"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  <c r="BY1042"/>
      <c r="BZ1042"/>
      <c r="CA1042"/>
      <c r="CB1042"/>
      <c r="CC1042"/>
      <c r="CD1042"/>
      <c r="CE1042"/>
      <c r="CF1042"/>
      <c r="CG1042"/>
      <c r="CH1042"/>
      <c r="CI1042"/>
      <c r="CJ1042"/>
      <c r="CK1042"/>
      <c r="CL1042"/>
      <c r="CM1042"/>
      <c r="CN1042"/>
      <c r="CO1042"/>
      <c r="CP1042"/>
      <c r="CQ1042"/>
      <c r="CR1042"/>
      <c r="CS1042"/>
      <c r="CT1042"/>
      <c r="CU1042"/>
      <c r="CV1042"/>
      <c r="CW1042"/>
      <c r="CX1042"/>
      <c r="CY1042"/>
      <c r="CZ1042"/>
      <c r="DA1042"/>
      <c r="DB1042"/>
      <c r="DC1042"/>
      <c r="DD1042"/>
      <c r="DM1042"/>
      <c r="DN1042"/>
    </row>
    <row r="1043" spans="37:118" x14ac:dyDescent="0.2"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  <c r="BY1043"/>
      <c r="BZ1043"/>
      <c r="CA1043"/>
      <c r="CB1043"/>
      <c r="CC1043"/>
      <c r="CD1043"/>
      <c r="CE1043"/>
      <c r="CF1043"/>
      <c r="CG1043"/>
      <c r="CH1043"/>
      <c r="CI1043"/>
      <c r="CJ1043"/>
      <c r="CK1043"/>
      <c r="CL1043"/>
      <c r="CM1043"/>
      <c r="CN1043"/>
      <c r="CO1043"/>
      <c r="CP1043"/>
      <c r="CQ1043"/>
      <c r="CR1043"/>
      <c r="CS1043"/>
      <c r="CT1043"/>
      <c r="CU1043"/>
      <c r="CV1043"/>
      <c r="CW1043"/>
      <c r="CX1043"/>
      <c r="CY1043"/>
      <c r="CZ1043"/>
      <c r="DA1043"/>
      <c r="DB1043"/>
      <c r="DC1043"/>
      <c r="DD1043"/>
      <c r="DM1043"/>
      <c r="DN1043"/>
    </row>
    <row r="1044" spans="37:118" x14ac:dyDescent="0.2"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  <c r="BY1044"/>
      <c r="BZ1044"/>
      <c r="CA1044"/>
      <c r="CB1044"/>
      <c r="CC1044"/>
      <c r="CD1044"/>
      <c r="CE1044"/>
      <c r="CF1044"/>
      <c r="CG1044"/>
      <c r="CH1044"/>
      <c r="CI1044"/>
      <c r="CJ1044"/>
      <c r="CK1044"/>
      <c r="CL1044"/>
      <c r="CM1044"/>
      <c r="CN1044"/>
      <c r="CO1044"/>
      <c r="CP1044"/>
      <c r="CQ1044"/>
      <c r="CR1044"/>
      <c r="CS1044"/>
      <c r="CT1044"/>
      <c r="CU1044"/>
      <c r="CV1044"/>
      <c r="CW1044"/>
      <c r="CX1044"/>
      <c r="CY1044"/>
      <c r="CZ1044"/>
      <c r="DA1044"/>
      <c r="DB1044"/>
      <c r="DC1044"/>
      <c r="DD1044"/>
      <c r="DM1044"/>
      <c r="DN1044"/>
    </row>
    <row r="1045" spans="37:118" x14ac:dyDescent="0.2"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  <c r="BY1045"/>
      <c r="BZ1045"/>
      <c r="CA1045"/>
      <c r="CB1045"/>
      <c r="CC1045"/>
      <c r="CD1045"/>
      <c r="CE1045"/>
      <c r="CF1045"/>
      <c r="CG1045"/>
      <c r="CH1045"/>
      <c r="CI1045"/>
      <c r="CJ1045"/>
      <c r="CK1045"/>
      <c r="CL1045"/>
      <c r="CM1045"/>
      <c r="CN1045"/>
      <c r="CO1045"/>
      <c r="CP1045"/>
      <c r="CQ1045"/>
      <c r="CR1045"/>
      <c r="CS1045"/>
      <c r="CT1045"/>
      <c r="CU1045"/>
      <c r="CV1045"/>
      <c r="CW1045"/>
      <c r="CX1045"/>
      <c r="CY1045"/>
      <c r="CZ1045"/>
      <c r="DA1045"/>
      <c r="DB1045"/>
      <c r="DC1045"/>
      <c r="DD1045"/>
      <c r="DM1045"/>
      <c r="DN1045"/>
    </row>
    <row r="1046" spans="37:118" x14ac:dyDescent="0.2"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  <c r="BY1046"/>
      <c r="BZ1046"/>
      <c r="CA1046"/>
      <c r="CB1046"/>
      <c r="CC1046"/>
      <c r="CD1046"/>
      <c r="CE1046"/>
      <c r="CF1046"/>
      <c r="CG1046"/>
      <c r="CH1046"/>
      <c r="CI1046"/>
      <c r="CJ1046"/>
      <c r="CK1046"/>
      <c r="CL1046"/>
      <c r="CM1046"/>
      <c r="CN1046"/>
      <c r="CO1046"/>
      <c r="CP1046"/>
      <c r="CQ1046"/>
      <c r="CR1046"/>
      <c r="CS1046"/>
      <c r="CT1046"/>
      <c r="CU1046"/>
      <c r="CV1046"/>
      <c r="CW1046"/>
      <c r="CX1046"/>
      <c r="CY1046"/>
      <c r="CZ1046"/>
      <c r="DA1046"/>
      <c r="DB1046"/>
      <c r="DC1046"/>
      <c r="DD1046"/>
      <c r="DM1046"/>
      <c r="DN1046"/>
    </row>
    <row r="1047" spans="37:118" x14ac:dyDescent="0.2"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  <c r="BY1047"/>
      <c r="BZ1047"/>
      <c r="CA1047"/>
      <c r="CB1047"/>
      <c r="CC1047"/>
      <c r="CD1047"/>
      <c r="CE1047"/>
      <c r="CF1047"/>
      <c r="CG1047"/>
      <c r="CH1047"/>
      <c r="CI1047"/>
      <c r="CJ1047"/>
      <c r="CK1047"/>
      <c r="CL1047"/>
      <c r="CM1047"/>
      <c r="CN1047"/>
      <c r="CO1047"/>
      <c r="CP1047"/>
      <c r="CQ1047"/>
      <c r="CR1047"/>
      <c r="CS1047"/>
      <c r="CT1047"/>
      <c r="CU1047"/>
      <c r="CV1047"/>
      <c r="CW1047"/>
      <c r="CX1047"/>
      <c r="CY1047"/>
      <c r="CZ1047"/>
      <c r="DA1047"/>
      <c r="DB1047"/>
      <c r="DC1047"/>
      <c r="DD1047"/>
      <c r="DM1047"/>
      <c r="DN1047"/>
    </row>
    <row r="1048" spans="37:118" x14ac:dyDescent="0.2"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  <c r="CB1048"/>
      <c r="CC1048"/>
      <c r="CD1048"/>
      <c r="CE1048"/>
      <c r="CF1048"/>
      <c r="CG1048"/>
      <c r="CH1048"/>
      <c r="CI1048"/>
      <c r="CJ1048"/>
      <c r="CK1048"/>
      <c r="CL1048"/>
      <c r="CM1048"/>
      <c r="CN1048"/>
      <c r="CO1048"/>
      <c r="CP1048"/>
      <c r="CQ1048"/>
      <c r="CR1048"/>
      <c r="CS1048"/>
      <c r="CT1048"/>
      <c r="CU1048"/>
      <c r="CV1048"/>
      <c r="CW1048"/>
      <c r="CX1048"/>
      <c r="CY1048"/>
      <c r="CZ1048"/>
      <c r="DA1048"/>
      <c r="DB1048"/>
      <c r="DC1048"/>
      <c r="DD1048"/>
      <c r="DM1048"/>
      <c r="DN1048"/>
    </row>
    <row r="1049" spans="37:118" x14ac:dyDescent="0.2"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  <c r="CB1049"/>
      <c r="CC1049"/>
      <c r="CD1049"/>
      <c r="CE1049"/>
      <c r="CF1049"/>
      <c r="CG1049"/>
      <c r="CH1049"/>
      <c r="CI1049"/>
      <c r="CJ1049"/>
      <c r="CK1049"/>
      <c r="CL1049"/>
      <c r="CM1049"/>
      <c r="CN1049"/>
      <c r="CO1049"/>
      <c r="CP1049"/>
      <c r="CQ1049"/>
      <c r="CR1049"/>
      <c r="CS1049"/>
      <c r="CT1049"/>
      <c r="CU1049"/>
      <c r="CV1049"/>
      <c r="CW1049"/>
      <c r="CX1049"/>
      <c r="CY1049"/>
      <c r="CZ1049"/>
      <c r="DA1049"/>
      <c r="DB1049"/>
      <c r="DC1049"/>
      <c r="DD1049"/>
      <c r="DM1049"/>
      <c r="DN1049"/>
    </row>
    <row r="1050" spans="37:118" x14ac:dyDescent="0.2"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  <c r="CB1050"/>
      <c r="CC1050"/>
      <c r="CD1050"/>
      <c r="CE1050"/>
      <c r="CF1050"/>
      <c r="CG1050"/>
      <c r="CH1050"/>
      <c r="CI1050"/>
      <c r="CJ1050"/>
      <c r="CK1050"/>
      <c r="CL1050"/>
      <c r="CM1050"/>
      <c r="CN1050"/>
      <c r="CO1050"/>
      <c r="CP1050"/>
      <c r="CQ1050"/>
      <c r="CR1050"/>
      <c r="CS1050"/>
      <c r="CT1050"/>
      <c r="CU1050"/>
      <c r="CV1050"/>
      <c r="CW1050"/>
      <c r="CX1050"/>
      <c r="CY1050"/>
      <c r="CZ1050"/>
      <c r="DA1050"/>
      <c r="DB1050"/>
      <c r="DC1050"/>
      <c r="DD1050"/>
      <c r="DM1050"/>
      <c r="DN1050"/>
    </row>
    <row r="1051" spans="37:118" x14ac:dyDescent="0.2"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M1051"/>
      <c r="DN1051"/>
    </row>
    <row r="1052" spans="37:118" x14ac:dyDescent="0.2"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  <c r="BY1052"/>
      <c r="BZ1052"/>
      <c r="CA1052"/>
      <c r="CB1052"/>
      <c r="CC1052"/>
      <c r="CD1052"/>
      <c r="CE1052"/>
      <c r="CF1052"/>
      <c r="CG1052"/>
      <c r="CH1052"/>
      <c r="CI1052"/>
      <c r="CJ1052"/>
      <c r="CK1052"/>
      <c r="CL1052"/>
      <c r="CM1052"/>
      <c r="CN1052"/>
      <c r="CO1052"/>
      <c r="CP1052"/>
      <c r="CQ1052"/>
      <c r="CR1052"/>
      <c r="CS1052"/>
      <c r="CT1052"/>
      <c r="CU1052"/>
      <c r="CV1052"/>
      <c r="CW1052"/>
      <c r="CX1052"/>
      <c r="CY1052"/>
      <c r="CZ1052"/>
      <c r="DA1052"/>
      <c r="DB1052"/>
      <c r="DC1052"/>
      <c r="DD1052"/>
      <c r="DM1052"/>
      <c r="DN1052"/>
    </row>
    <row r="1053" spans="37:118" x14ac:dyDescent="0.2"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  <c r="BY1053"/>
      <c r="BZ1053"/>
      <c r="CA1053"/>
      <c r="CB1053"/>
      <c r="CC1053"/>
      <c r="CD1053"/>
      <c r="CE1053"/>
      <c r="CF1053"/>
      <c r="CG1053"/>
      <c r="CH1053"/>
      <c r="CI1053"/>
      <c r="CJ1053"/>
      <c r="CK1053"/>
      <c r="CL1053"/>
      <c r="CM1053"/>
      <c r="CN1053"/>
      <c r="CO1053"/>
      <c r="CP1053"/>
      <c r="CQ1053"/>
      <c r="CR1053"/>
      <c r="CS1053"/>
      <c r="CT1053"/>
      <c r="CU1053"/>
      <c r="CV1053"/>
      <c r="CW1053"/>
      <c r="CX1053"/>
      <c r="CY1053"/>
      <c r="CZ1053"/>
      <c r="DA1053"/>
      <c r="DB1053"/>
      <c r="DC1053"/>
      <c r="DD1053"/>
      <c r="DM1053"/>
      <c r="DN1053"/>
    </row>
    <row r="1054" spans="37:118" x14ac:dyDescent="0.2"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  <c r="BY1054"/>
      <c r="BZ1054"/>
      <c r="CA1054"/>
      <c r="CB1054"/>
      <c r="CC1054"/>
      <c r="CD1054"/>
      <c r="CE1054"/>
      <c r="CF1054"/>
      <c r="CG1054"/>
      <c r="CH1054"/>
      <c r="CI1054"/>
      <c r="CJ1054"/>
      <c r="CK1054"/>
      <c r="CL1054"/>
      <c r="CM1054"/>
      <c r="CN1054"/>
      <c r="CO1054"/>
      <c r="CP1054"/>
      <c r="CQ1054"/>
      <c r="CR1054"/>
      <c r="CS1054"/>
      <c r="CT1054"/>
      <c r="CU1054"/>
      <c r="CV1054"/>
      <c r="CW1054"/>
      <c r="CX1054"/>
      <c r="CY1054"/>
      <c r="CZ1054"/>
      <c r="DA1054"/>
      <c r="DB1054"/>
      <c r="DC1054"/>
      <c r="DD1054"/>
      <c r="DM1054"/>
      <c r="DN1054"/>
    </row>
    <row r="1055" spans="37:118" x14ac:dyDescent="0.2"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  <c r="BY1055"/>
      <c r="BZ1055"/>
      <c r="CA1055"/>
      <c r="CB1055"/>
      <c r="CC1055"/>
      <c r="CD1055"/>
      <c r="CE1055"/>
      <c r="CF1055"/>
      <c r="CG1055"/>
      <c r="CH1055"/>
      <c r="CI1055"/>
      <c r="CJ1055"/>
      <c r="CK1055"/>
      <c r="CL1055"/>
      <c r="CM1055"/>
      <c r="CN1055"/>
      <c r="CO1055"/>
      <c r="CP1055"/>
      <c r="CQ1055"/>
      <c r="CR1055"/>
      <c r="CS1055"/>
      <c r="CT1055"/>
      <c r="CU1055"/>
      <c r="CV1055"/>
      <c r="CW1055"/>
      <c r="CX1055"/>
      <c r="CY1055"/>
      <c r="CZ1055"/>
      <c r="DA1055"/>
      <c r="DB1055"/>
      <c r="DC1055"/>
      <c r="DD1055"/>
      <c r="DM1055"/>
      <c r="DN1055"/>
    </row>
    <row r="1056" spans="37:118" x14ac:dyDescent="0.2"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  <c r="BY1056"/>
      <c r="BZ1056"/>
      <c r="CA1056"/>
      <c r="CB1056"/>
      <c r="CC1056"/>
      <c r="CD1056"/>
      <c r="CE1056"/>
      <c r="CF1056"/>
      <c r="CG1056"/>
      <c r="CH1056"/>
      <c r="CI1056"/>
      <c r="CJ1056"/>
      <c r="CK1056"/>
      <c r="CL1056"/>
      <c r="CM1056"/>
      <c r="CN1056"/>
      <c r="CO1056"/>
      <c r="CP1056"/>
      <c r="CQ1056"/>
      <c r="CR1056"/>
      <c r="CS1056"/>
      <c r="CT1056"/>
      <c r="CU1056"/>
      <c r="CV1056"/>
      <c r="CW1056"/>
      <c r="CX1056"/>
      <c r="CY1056"/>
      <c r="CZ1056"/>
      <c r="DA1056"/>
      <c r="DB1056"/>
      <c r="DC1056"/>
      <c r="DD1056"/>
      <c r="DM1056"/>
      <c r="DN1056"/>
    </row>
    <row r="1057" spans="37:118" x14ac:dyDescent="0.2"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  <c r="BY1057"/>
      <c r="BZ1057"/>
      <c r="CA1057"/>
      <c r="CB1057"/>
      <c r="CC1057"/>
      <c r="CD1057"/>
      <c r="CE1057"/>
      <c r="CF1057"/>
      <c r="CG1057"/>
      <c r="CH1057"/>
      <c r="CI1057"/>
      <c r="CJ1057"/>
      <c r="CK1057"/>
      <c r="CL1057"/>
      <c r="CM1057"/>
      <c r="CN1057"/>
      <c r="CO1057"/>
      <c r="CP1057"/>
      <c r="CQ1057"/>
      <c r="CR1057"/>
      <c r="CS1057"/>
      <c r="CT1057"/>
      <c r="CU1057"/>
      <c r="CV1057"/>
      <c r="CW1057"/>
      <c r="CX1057"/>
      <c r="CY1057"/>
      <c r="CZ1057"/>
      <c r="DA1057"/>
      <c r="DB1057"/>
      <c r="DC1057"/>
      <c r="DD1057"/>
      <c r="DM1057"/>
      <c r="DN1057"/>
    </row>
    <row r="1058" spans="37:118" x14ac:dyDescent="0.2"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  <c r="BY1058"/>
      <c r="BZ1058"/>
      <c r="CA1058"/>
      <c r="CB1058"/>
      <c r="CC1058"/>
      <c r="CD1058"/>
      <c r="CE1058"/>
      <c r="CF1058"/>
      <c r="CG1058"/>
      <c r="CH1058"/>
      <c r="CI1058"/>
      <c r="CJ1058"/>
      <c r="CK1058"/>
      <c r="CL1058"/>
      <c r="CM1058"/>
      <c r="CN1058"/>
      <c r="CO1058"/>
      <c r="CP1058"/>
      <c r="CQ1058"/>
      <c r="CR1058"/>
      <c r="CS1058"/>
      <c r="CT1058"/>
      <c r="CU1058"/>
      <c r="CV1058"/>
      <c r="CW1058"/>
      <c r="CX1058"/>
      <c r="CY1058"/>
      <c r="CZ1058"/>
      <c r="DA1058"/>
      <c r="DB1058"/>
      <c r="DC1058"/>
      <c r="DD1058"/>
      <c r="DM1058"/>
      <c r="DN1058"/>
    </row>
    <row r="1059" spans="37:118" x14ac:dyDescent="0.2"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  <c r="CB1059"/>
      <c r="CC1059"/>
      <c r="CD1059"/>
      <c r="CE1059"/>
      <c r="CF1059"/>
      <c r="CG1059"/>
      <c r="CH1059"/>
      <c r="CI1059"/>
      <c r="CJ1059"/>
      <c r="CK1059"/>
      <c r="CL1059"/>
      <c r="CM1059"/>
      <c r="CN1059"/>
      <c r="CO1059"/>
      <c r="CP1059"/>
      <c r="CQ1059"/>
      <c r="CR1059"/>
      <c r="CS1059"/>
      <c r="CT1059"/>
      <c r="CU1059"/>
      <c r="CV1059"/>
      <c r="CW1059"/>
      <c r="CX1059"/>
      <c r="CY1059"/>
      <c r="CZ1059"/>
      <c r="DA1059"/>
      <c r="DB1059"/>
      <c r="DC1059"/>
      <c r="DD1059"/>
      <c r="DM1059"/>
      <c r="DN1059"/>
    </row>
    <row r="1060" spans="37:118" x14ac:dyDescent="0.2"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M1060"/>
      <c r="DN1060"/>
    </row>
    <row r="1061" spans="37:118" x14ac:dyDescent="0.2"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  <c r="CB1061"/>
      <c r="CC1061"/>
      <c r="CD1061"/>
      <c r="CE1061"/>
      <c r="CF1061"/>
      <c r="CG1061"/>
      <c r="CH1061"/>
      <c r="CI1061"/>
      <c r="CJ1061"/>
      <c r="CK1061"/>
      <c r="CL1061"/>
      <c r="CM1061"/>
      <c r="CN1061"/>
      <c r="CO1061"/>
      <c r="CP1061"/>
      <c r="CQ1061"/>
      <c r="CR1061"/>
      <c r="CS1061"/>
      <c r="CT1061"/>
      <c r="CU1061"/>
      <c r="CV1061"/>
      <c r="CW1061"/>
      <c r="CX1061"/>
      <c r="CY1061"/>
      <c r="CZ1061"/>
      <c r="DA1061"/>
      <c r="DB1061"/>
      <c r="DC1061"/>
      <c r="DD1061"/>
      <c r="DM1061"/>
      <c r="DN1061"/>
    </row>
    <row r="1062" spans="37:118" x14ac:dyDescent="0.2"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M1062"/>
      <c r="DN1062"/>
    </row>
    <row r="1063" spans="37:118" x14ac:dyDescent="0.2"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  <c r="BY1063"/>
      <c r="BZ1063"/>
      <c r="CA1063"/>
      <c r="CB1063"/>
      <c r="CC1063"/>
      <c r="CD1063"/>
      <c r="CE1063"/>
      <c r="CF1063"/>
      <c r="CG1063"/>
      <c r="CH1063"/>
      <c r="CI1063"/>
      <c r="CJ1063"/>
      <c r="CK1063"/>
      <c r="CL1063"/>
      <c r="CM1063"/>
      <c r="CN1063"/>
      <c r="CO1063"/>
      <c r="CP1063"/>
      <c r="CQ1063"/>
      <c r="CR1063"/>
      <c r="CS1063"/>
      <c r="CT1063"/>
      <c r="CU1063"/>
      <c r="CV1063"/>
      <c r="CW1063"/>
      <c r="CX1063"/>
      <c r="CY1063"/>
      <c r="CZ1063"/>
      <c r="DA1063"/>
      <c r="DB1063"/>
      <c r="DC1063"/>
      <c r="DD1063"/>
      <c r="DM1063"/>
      <c r="DN1063"/>
    </row>
    <row r="1064" spans="37:118" x14ac:dyDescent="0.2"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  <c r="BY1064"/>
      <c r="BZ1064"/>
      <c r="CA1064"/>
      <c r="CB1064"/>
      <c r="CC1064"/>
      <c r="CD1064"/>
      <c r="CE1064"/>
      <c r="CF1064"/>
      <c r="CG1064"/>
      <c r="CH1064"/>
      <c r="CI1064"/>
      <c r="CJ1064"/>
      <c r="CK1064"/>
      <c r="CL1064"/>
      <c r="CM1064"/>
      <c r="CN1064"/>
      <c r="CO1064"/>
      <c r="CP1064"/>
      <c r="CQ1064"/>
      <c r="CR1064"/>
      <c r="CS1064"/>
      <c r="CT1064"/>
      <c r="CU1064"/>
      <c r="CV1064"/>
      <c r="CW1064"/>
      <c r="CX1064"/>
      <c r="CY1064"/>
      <c r="CZ1064"/>
      <c r="DA1064"/>
      <c r="DB1064"/>
      <c r="DC1064"/>
      <c r="DD1064"/>
      <c r="DM1064"/>
      <c r="DN1064"/>
    </row>
    <row r="1065" spans="37:118" x14ac:dyDescent="0.2"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  <c r="BY1065"/>
      <c r="BZ1065"/>
      <c r="CA1065"/>
      <c r="CB1065"/>
      <c r="CC1065"/>
      <c r="CD1065"/>
      <c r="CE1065"/>
      <c r="CF1065"/>
      <c r="CG1065"/>
      <c r="CH1065"/>
      <c r="CI1065"/>
      <c r="CJ1065"/>
      <c r="CK1065"/>
      <c r="CL1065"/>
      <c r="CM1065"/>
      <c r="CN1065"/>
      <c r="CO1065"/>
      <c r="CP1065"/>
      <c r="CQ1065"/>
      <c r="CR1065"/>
      <c r="CS1065"/>
      <c r="CT1065"/>
      <c r="CU1065"/>
      <c r="CV1065"/>
      <c r="CW1065"/>
      <c r="CX1065"/>
      <c r="CY1065"/>
      <c r="CZ1065"/>
      <c r="DA1065"/>
      <c r="DB1065"/>
      <c r="DC1065"/>
      <c r="DD1065"/>
      <c r="DM1065"/>
      <c r="DN1065"/>
    </row>
    <row r="1066" spans="37:118" x14ac:dyDescent="0.2"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  <c r="BY1066"/>
      <c r="BZ1066"/>
      <c r="CA1066"/>
      <c r="CB1066"/>
      <c r="CC1066"/>
      <c r="CD1066"/>
      <c r="CE1066"/>
      <c r="CF1066"/>
      <c r="CG1066"/>
      <c r="CH1066"/>
      <c r="CI1066"/>
      <c r="CJ1066"/>
      <c r="CK1066"/>
      <c r="CL1066"/>
      <c r="CM1066"/>
      <c r="CN1066"/>
      <c r="CO1066"/>
      <c r="CP1066"/>
      <c r="CQ1066"/>
      <c r="CR1066"/>
      <c r="CS1066"/>
      <c r="CT1066"/>
      <c r="CU1066"/>
      <c r="CV1066"/>
      <c r="CW1066"/>
      <c r="CX1066"/>
      <c r="CY1066"/>
      <c r="CZ1066"/>
      <c r="DA1066"/>
      <c r="DB1066"/>
      <c r="DC1066"/>
      <c r="DD1066"/>
      <c r="DM1066"/>
      <c r="DN1066"/>
    </row>
    <row r="1067" spans="37:118" x14ac:dyDescent="0.2"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  <c r="BY1067"/>
      <c r="BZ1067"/>
      <c r="CA1067"/>
      <c r="CB1067"/>
      <c r="CC1067"/>
      <c r="CD1067"/>
      <c r="CE1067"/>
      <c r="CF1067"/>
      <c r="CG1067"/>
      <c r="CH1067"/>
      <c r="CI1067"/>
      <c r="CJ1067"/>
      <c r="CK1067"/>
      <c r="CL1067"/>
      <c r="CM1067"/>
      <c r="CN1067"/>
      <c r="CO1067"/>
      <c r="CP1067"/>
      <c r="CQ1067"/>
      <c r="CR1067"/>
      <c r="CS1067"/>
      <c r="CT1067"/>
      <c r="CU1067"/>
      <c r="CV1067"/>
      <c r="CW1067"/>
      <c r="CX1067"/>
      <c r="CY1067"/>
      <c r="CZ1067"/>
      <c r="DA1067"/>
      <c r="DB1067"/>
      <c r="DC1067"/>
      <c r="DD1067"/>
      <c r="DM1067"/>
      <c r="DN1067"/>
    </row>
    <row r="1068" spans="37:118" x14ac:dyDescent="0.2"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  <c r="BY1068"/>
      <c r="BZ1068"/>
      <c r="CA1068"/>
      <c r="CB1068"/>
      <c r="CC1068"/>
      <c r="CD1068"/>
      <c r="CE1068"/>
      <c r="CF1068"/>
      <c r="CG1068"/>
      <c r="CH1068"/>
      <c r="CI1068"/>
      <c r="CJ1068"/>
      <c r="CK1068"/>
      <c r="CL1068"/>
      <c r="CM1068"/>
      <c r="CN1068"/>
      <c r="CO1068"/>
      <c r="CP1068"/>
      <c r="CQ1068"/>
      <c r="CR1068"/>
      <c r="CS1068"/>
      <c r="CT1068"/>
      <c r="CU1068"/>
      <c r="CV1068"/>
      <c r="CW1068"/>
      <c r="CX1068"/>
      <c r="CY1068"/>
      <c r="CZ1068"/>
      <c r="DA1068"/>
      <c r="DB1068"/>
      <c r="DC1068"/>
      <c r="DD1068"/>
      <c r="DM1068"/>
      <c r="DN1068"/>
    </row>
    <row r="1069" spans="37:118" x14ac:dyDescent="0.2"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  <c r="BY1069"/>
      <c r="BZ1069"/>
      <c r="CA1069"/>
      <c r="CB1069"/>
      <c r="CC1069"/>
      <c r="CD1069"/>
      <c r="CE1069"/>
      <c r="CF1069"/>
      <c r="CG1069"/>
      <c r="CH1069"/>
      <c r="CI1069"/>
      <c r="CJ1069"/>
      <c r="CK1069"/>
      <c r="CL1069"/>
      <c r="CM1069"/>
      <c r="CN1069"/>
      <c r="CO1069"/>
      <c r="CP1069"/>
      <c r="CQ1069"/>
      <c r="CR1069"/>
      <c r="CS1069"/>
      <c r="CT1069"/>
      <c r="CU1069"/>
      <c r="CV1069"/>
      <c r="CW1069"/>
      <c r="CX1069"/>
      <c r="CY1069"/>
      <c r="CZ1069"/>
      <c r="DA1069"/>
      <c r="DB1069"/>
      <c r="DC1069"/>
      <c r="DD1069"/>
      <c r="DM1069"/>
      <c r="DN1069"/>
    </row>
    <row r="1070" spans="37:118" x14ac:dyDescent="0.2"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  <c r="BY1070"/>
      <c r="BZ1070"/>
      <c r="CA1070"/>
      <c r="CB1070"/>
      <c r="CC1070"/>
      <c r="CD1070"/>
      <c r="CE1070"/>
      <c r="CF1070"/>
      <c r="CG1070"/>
      <c r="CH1070"/>
      <c r="CI1070"/>
      <c r="CJ1070"/>
      <c r="CK1070"/>
      <c r="CL1070"/>
      <c r="CM1070"/>
      <c r="CN1070"/>
      <c r="CO1070"/>
      <c r="CP1070"/>
      <c r="CQ1070"/>
      <c r="CR1070"/>
      <c r="CS1070"/>
      <c r="CT1070"/>
      <c r="CU1070"/>
      <c r="CV1070"/>
      <c r="CW1070"/>
      <c r="CX1070"/>
      <c r="CY1070"/>
      <c r="CZ1070"/>
      <c r="DA1070"/>
      <c r="DB1070"/>
      <c r="DC1070"/>
      <c r="DD1070"/>
      <c r="DM1070"/>
      <c r="DN1070"/>
    </row>
    <row r="1071" spans="37:118" x14ac:dyDescent="0.2"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  <c r="BY1071"/>
      <c r="BZ1071"/>
      <c r="CA1071"/>
      <c r="CB1071"/>
      <c r="CC1071"/>
      <c r="CD1071"/>
      <c r="CE1071"/>
      <c r="CF1071"/>
      <c r="CG1071"/>
      <c r="CH1071"/>
      <c r="CI1071"/>
      <c r="CJ1071"/>
      <c r="CK1071"/>
      <c r="CL1071"/>
      <c r="CM1071"/>
      <c r="CN1071"/>
      <c r="CO1071"/>
      <c r="CP1071"/>
      <c r="CQ1071"/>
      <c r="CR1071"/>
      <c r="CS1071"/>
      <c r="CT1071"/>
      <c r="CU1071"/>
      <c r="CV1071"/>
      <c r="CW1071"/>
      <c r="CX1071"/>
      <c r="CY1071"/>
      <c r="CZ1071"/>
      <c r="DA1071"/>
      <c r="DB1071"/>
      <c r="DC1071"/>
      <c r="DD1071"/>
      <c r="DM1071"/>
      <c r="DN1071"/>
    </row>
    <row r="1072" spans="37:118" x14ac:dyDescent="0.2"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  <c r="BY1072"/>
      <c r="BZ1072"/>
      <c r="CA1072"/>
      <c r="CB1072"/>
      <c r="CC1072"/>
      <c r="CD1072"/>
      <c r="CE1072"/>
      <c r="CF1072"/>
      <c r="CG1072"/>
      <c r="CH1072"/>
      <c r="CI1072"/>
      <c r="CJ1072"/>
      <c r="CK1072"/>
      <c r="CL1072"/>
      <c r="CM1072"/>
      <c r="CN1072"/>
      <c r="CO1072"/>
      <c r="CP1072"/>
      <c r="CQ1072"/>
      <c r="CR1072"/>
      <c r="CS1072"/>
      <c r="CT1072"/>
      <c r="CU1072"/>
      <c r="CV1072"/>
      <c r="CW1072"/>
      <c r="CX1072"/>
      <c r="CY1072"/>
      <c r="CZ1072"/>
      <c r="DA1072"/>
      <c r="DB1072"/>
      <c r="DC1072"/>
      <c r="DD1072"/>
      <c r="DM1072"/>
      <c r="DN1072"/>
    </row>
    <row r="1073" spans="37:118" x14ac:dyDescent="0.2"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  <c r="BY1073"/>
      <c r="BZ1073"/>
      <c r="CA1073"/>
      <c r="CB1073"/>
      <c r="CC1073"/>
      <c r="CD1073"/>
      <c r="CE1073"/>
      <c r="CF1073"/>
      <c r="CG1073"/>
      <c r="CH1073"/>
      <c r="CI1073"/>
      <c r="CJ1073"/>
      <c r="CK1073"/>
      <c r="CL1073"/>
      <c r="CM1073"/>
      <c r="CN1073"/>
      <c r="CO1073"/>
      <c r="CP1073"/>
      <c r="CQ1073"/>
      <c r="CR1073"/>
      <c r="CS1073"/>
      <c r="CT1073"/>
      <c r="CU1073"/>
      <c r="CV1073"/>
      <c r="CW1073"/>
      <c r="CX1073"/>
      <c r="CY1073"/>
      <c r="CZ1073"/>
      <c r="DA1073"/>
      <c r="DB1073"/>
      <c r="DC1073"/>
      <c r="DD1073"/>
      <c r="DM1073"/>
      <c r="DN1073"/>
    </row>
    <row r="1074" spans="37:118" x14ac:dyDescent="0.2"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  <c r="CB1074"/>
      <c r="CC1074"/>
      <c r="CD1074"/>
      <c r="CE1074"/>
      <c r="CF1074"/>
      <c r="CG1074"/>
      <c r="CH1074"/>
      <c r="CI1074"/>
      <c r="CJ1074"/>
      <c r="CK1074"/>
      <c r="CL1074"/>
      <c r="CM1074"/>
      <c r="CN1074"/>
      <c r="CO1074"/>
      <c r="CP1074"/>
      <c r="CQ1074"/>
      <c r="CR1074"/>
      <c r="CS1074"/>
      <c r="CT1074"/>
      <c r="CU1074"/>
      <c r="CV1074"/>
      <c r="CW1074"/>
      <c r="CX1074"/>
      <c r="CY1074"/>
      <c r="CZ1074"/>
      <c r="DA1074"/>
      <c r="DB1074"/>
      <c r="DC1074"/>
      <c r="DD1074"/>
      <c r="DM1074"/>
      <c r="DN1074"/>
    </row>
    <row r="1075" spans="37:118" x14ac:dyDescent="0.2"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M1075"/>
      <c r="DN1075"/>
    </row>
    <row r="1076" spans="37:118" x14ac:dyDescent="0.2"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  <c r="BY1076"/>
      <c r="BZ1076"/>
      <c r="CA1076"/>
      <c r="CB1076"/>
      <c r="CC1076"/>
      <c r="CD1076"/>
      <c r="CE1076"/>
      <c r="CF1076"/>
      <c r="CG1076"/>
      <c r="CH1076"/>
      <c r="CI1076"/>
      <c r="CJ1076"/>
      <c r="CK1076"/>
      <c r="CL1076"/>
      <c r="CM1076"/>
      <c r="CN1076"/>
      <c r="CO1076"/>
      <c r="CP1076"/>
      <c r="CQ1076"/>
      <c r="CR1076"/>
      <c r="CS1076"/>
      <c r="CT1076"/>
      <c r="CU1076"/>
      <c r="CV1076"/>
      <c r="CW1076"/>
      <c r="CX1076"/>
      <c r="CY1076"/>
      <c r="CZ1076"/>
      <c r="DA1076"/>
      <c r="DB1076"/>
      <c r="DC1076"/>
      <c r="DD1076"/>
      <c r="DM1076"/>
      <c r="DN1076"/>
    </row>
    <row r="1077" spans="37:118" x14ac:dyDescent="0.2"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  <c r="BY1077"/>
      <c r="BZ1077"/>
      <c r="CA1077"/>
      <c r="CB1077"/>
      <c r="CC1077"/>
      <c r="CD1077"/>
      <c r="CE1077"/>
      <c r="CF1077"/>
      <c r="CG1077"/>
      <c r="CH1077"/>
      <c r="CI1077"/>
      <c r="CJ1077"/>
      <c r="CK1077"/>
      <c r="CL1077"/>
      <c r="CM1077"/>
      <c r="CN1077"/>
      <c r="CO1077"/>
      <c r="CP1077"/>
      <c r="CQ1077"/>
      <c r="CR1077"/>
      <c r="CS1077"/>
      <c r="CT1077"/>
      <c r="CU1077"/>
      <c r="CV1077"/>
      <c r="CW1077"/>
      <c r="CX1077"/>
      <c r="CY1077"/>
      <c r="CZ1077"/>
      <c r="DA1077"/>
      <c r="DB1077"/>
      <c r="DC1077"/>
      <c r="DD1077"/>
      <c r="DM1077"/>
      <c r="DN1077"/>
    </row>
    <row r="1078" spans="37:118" x14ac:dyDescent="0.2"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  <c r="BY1078"/>
      <c r="BZ1078"/>
      <c r="CA1078"/>
      <c r="CB1078"/>
      <c r="CC1078"/>
      <c r="CD1078"/>
      <c r="CE1078"/>
      <c r="CF1078"/>
      <c r="CG1078"/>
      <c r="CH1078"/>
      <c r="CI1078"/>
      <c r="CJ1078"/>
      <c r="CK1078"/>
      <c r="CL1078"/>
      <c r="CM1078"/>
      <c r="CN1078"/>
      <c r="CO1078"/>
      <c r="CP1078"/>
      <c r="CQ1078"/>
      <c r="CR1078"/>
      <c r="CS1078"/>
      <c r="CT1078"/>
      <c r="CU1078"/>
      <c r="CV1078"/>
      <c r="CW1078"/>
      <c r="CX1078"/>
      <c r="CY1078"/>
      <c r="CZ1078"/>
      <c r="DA1078"/>
      <c r="DB1078"/>
      <c r="DC1078"/>
      <c r="DD1078"/>
      <c r="DM1078"/>
      <c r="DN1078"/>
    </row>
    <row r="1079" spans="37:118" x14ac:dyDescent="0.2"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  <c r="BY1079"/>
      <c r="BZ1079"/>
      <c r="CA1079"/>
      <c r="CB1079"/>
      <c r="CC1079"/>
      <c r="CD1079"/>
      <c r="CE1079"/>
      <c r="CF1079"/>
      <c r="CG1079"/>
      <c r="CH1079"/>
      <c r="CI1079"/>
      <c r="CJ1079"/>
      <c r="CK1079"/>
      <c r="CL1079"/>
      <c r="CM1079"/>
      <c r="CN1079"/>
      <c r="CO1079"/>
      <c r="CP1079"/>
      <c r="CQ1079"/>
      <c r="CR1079"/>
      <c r="CS1079"/>
      <c r="CT1079"/>
      <c r="CU1079"/>
      <c r="CV1079"/>
      <c r="CW1079"/>
      <c r="CX1079"/>
      <c r="CY1079"/>
      <c r="CZ1079"/>
      <c r="DA1079"/>
      <c r="DB1079"/>
      <c r="DC1079"/>
      <c r="DD1079"/>
      <c r="DM1079"/>
      <c r="DN1079"/>
    </row>
    <row r="1080" spans="37:118" x14ac:dyDescent="0.2"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  <c r="BY1080"/>
      <c r="BZ1080"/>
      <c r="CA1080"/>
      <c r="CB1080"/>
      <c r="CC1080"/>
      <c r="CD1080"/>
      <c r="CE1080"/>
      <c r="CF1080"/>
      <c r="CG1080"/>
      <c r="CH1080"/>
      <c r="CI1080"/>
      <c r="CJ1080"/>
      <c r="CK1080"/>
      <c r="CL1080"/>
      <c r="CM1080"/>
      <c r="CN1080"/>
      <c r="CO1080"/>
      <c r="CP1080"/>
      <c r="CQ1080"/>
      <c r="CR1080"/>
      <c r="CS1080"/>
      <c r="CT1080"/>
      <c r="CU1080"/>
      <c r="CV1080"/>
      <c r="CW1080"/>
      <c r="CX1080"/>
      <c r="CY1080"/>
      <c r="CZ1080"/>
      <c r="DA1080"/>
      <c r="DB1080"/>
      <c r="DC1080"/>
      <c r="DD1080"/>
      <c r="DM1080"/>
      <c r="DN1080"/>
    </row>
    <row r="1081" spans="37:118" x14ac:dyDescent="0.2"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  <c r="CB1081"/>
      <c r="CC1081"/>
      <c r="CD1081"/>
      <c r="CE1081"/>
      <c r="CF1081"/>
      <c r="CG1081"/>
      <c r="CH1081"/>
      <c r="CI1081"/>
      <c r="CJ1081"/>
      <c r="CK1081"/>
      <c r="CL1081"/>
      <c r="CM1081"/>
      <c r="CN1081"/>
      <c r="CO1081"/>
      <c r="CP1081"/>
      <c r="CQ1081"/>
      <c r="CR1081"/>
      <c r="CS1081"/>
      <c r="CT1081"/>
      <c r="CU1081"/>
      <c r="CV1081"/>
      <c r="CW1081"/>
      <c r="CX1081"/>
      <c r="CY1081"/>
      <c r="CZ1081"/>
      <c r="DA1081"/>
      <c r="DB1081"/>
      <c r="DC1081"/>
      <c r="DD1081"/>
      <c r="DM1081"/>
      <c r="DN1081"/>
    </row>
    <row r="1082" spans="37:118" x14ac:dyDescent="0.2"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  <c r="CB1082"/>
      <c r="CC1082"/>
      <c r="CD1082"/>
      <c r="CE1082"/>
      <c r="CF1082"/>
      <c r="CG1082"/>
      <c r="CH1082"/>
      <c r="CI1082"/>
      <c r="CJ1082"/>
      <c r="CK1082"/>
      <c r="CL1082"/>
      <c r="CM1082"/>
      <c r="CN1082"/>
      <c r="CO1082"/>
      <c r="CP1082"/>
      <c r="CQ1082"/>
      <c r="CR1082"/>
      <c r="CS1082"/>
      <c r="CT1082"/>
      <c r="CU1082"/>
      <c r="CV1082"/>
      <c r="CW1082"/>
      <c r="CX1082"/>
      <c r="CY1082"/>
      <c r="CZ1082"/>
      <c r="DA1082"/>
      <c r="DB1082"/>
      <c r="DC1082"/>
      <c r="DD1082"/>
      <c r="DM1082"/>
      <c r="DN1082"/>
    </row>
    <row r="1083" spans="37:118" x14ac:dyDescent="0.2"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  <c r="BY1083"/>
      <c r="BZ1083"/>
      <c r="CA1083"/>
      <c r="CB1083"/>
      <c r="CC1083"/>
      <c r="CD1083"/>
      <c r="CE1083"/>
      <c r="CF1083"/>
      <c r="CG1083"/>
      <c r="CH1083"/>
      <c r="CI1083"/>
      <c r="CJ1083"/>
      <c r="CK1083"/>
      <c r="CL1083"/>
      <c r="CM1083"/>
      <c r="CN1083"/>
      <c r="CO1083"/>
      <c r="CP1083"/>
      <c r="CQ1083"/>
      <c r="CR1083"/>
      <c r="CS1083"/>
      <c r="CT1083"/>
      <c r="CU1083"/>
      <c r="CV1083"/>
      <c r="CW1083"/>
      <c r="CX1083"/>
      <c r="CY1083"/>
      <c r="CZ1083"/>
      <c r="DA1083"/>
      <c r="DB1083"/>
      <c r="DC1083"/>
      <c r="DD1083"/>
      <c r="DM1083"/>
      <c r="DN1083"/>
    </row>
    <row r="1084" spans="37:118" x14ac:dyDescent="0.2"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  <c r="BY1084"/>
      <c r="BZ1084"/>
      <c r="CA1084"/>
      <c r="CB1084"/>
      <c r="CC1084"/>
      <c r="CD1084"/>
      <c r="CE1084"/>
      <c r="CF1084"/>
      <c r="CG1084"/>
      <c r="CH1084"/>
      <c r="CI1084"/>
      <c r="CJ1084"/>
      <c r="CK1084"/>
      <c r="CL1084"/>
      <c r="CM1084"/>
      <c r="CN1084"/>
      <c r="CO1084"/>
      <c r="CP1084"/>
      <c r="CQ1084"/>
      <c r="CR1084"/>
      <c r="CS1084"/>
      <c r="CT1084"/>
      <c r="CU1084"/>
      <c r="CV1084"/>
      <c r="CW1084"/>
      <c r="CX1084"/>
      <c r="CY1084"/>
      <c r="CZ1084"/>
      <c r="DA1084"/>
      <c r="DB1084"/>
      <c r="DC1084"/>
      <c r="DD1084"/>
      <c r="DM1084"/>
      <c r="DN1084"/>
    </row>
    <row r="1085" spans="37:118" x14ac:dyDescent="0.2"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  <c r="BY1085"/>
      <c r="BZ1085"/>
      <c r="CA1085"/>
      <c r="CB1085"/>
      <c r="CC1085"/>
      <c r="CD1085"/>
      <c r="CE1085"/>
      <c r="CF1085"/>
      <c r="CG1085"/>
      <c r="CH1085"/>
      <c r="CI1085"/>
      <c r="CJ1085"/>
      <c r="CK1085"/>
      <c r="CL1085"/>
      <c r="CM1085"/>
      <c r="CN1085"/>
      <c r="CO1085"/>
      <c r="CP1085"/>
      <c r="CQ1085"/>
      <c r="CR1085"/>
      <c r="CS1085"/>
      <c r="CT1085"/>
      <c r="CU1085"/>
      <c r="CV1085"/>
      <c r="CW1085"/>
      <c r="CX1085"/>
      <c r="CY1085"/>
      <c r="CZ1085"/>
      <c r="DA1085"/>
      <c r="DB1085"/>
      <c r="DC1085"/>
      <c r="DD1085"/>
      <c r="DM1085"/>
      <c r="DN1085"/>
    </row>
    <row r="1086" spans="37:118" x14ac:dyDescent="0.2"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  <c r="BY1086"/>
      <c r="BZ1086"/>
      <c r="CA1086"/>
      <c r="CB1086"/>
      <c r="CC1086"/>
      <c r="CD1086"/>
      <c r="CE1086"/>
      <c r="CF1086"/>
      <c r="CG1086"/>
      <c r="CH1086"/>
      <c r="CI1086"/>
      <c r="CJ1086"/>
      <c r="CK1086"/>
      <c r="CL1086"/>
      <c r="CM1086"/>
      <c r="CN1086"/>
      <c r="CO1086"/>
      <c r="CP1086"/>
      <c r="CQ1086"/>
      <c r="CR1086"/>
      <c r="CS1086"/>
      <c r="CT1086"/>
      <c r="CU1086"/>
      <c r="CV1086"/>
      <c r="CW1086"/>
      <c r="CX1086"/>
      <c r="CY1086"/>
      <c r="CZ1086"/>
      <c r="DA1086"/>
      <c r="DB1086"/>
      <c r="DC1086"/>
      <c r="DD1086"/>
      <c r="DM1086"/>
      <c r="DN1086"/>
    </row>
    <row r="1087" spans="37:118" x14ac:dyDescent="0.2"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  <c r="BY1087"/>
      <c r="BZ1087"/>
      <c r="CA1087"/>
      <c r="CB1087"/>
      <c r="CC1087"/>
      <c r="CD1087"/>
      <c r="CE1087"/>
      <c r="CF1087"/>
      <c r="CG1087"/>
      <c r="CH1087"/>
      <c r="CI1087"/>
      <c r="CJ1087"/>
      <c r="CK1087"/>
      <c r="CL1087"/>
      <c r="CM1087"/>
      <c r="CN1087"/>
      <c r="CO1087"/>
      <c r="CP1087"/>
      <c r="CQ1087"/>
      <c r="CR1087"/>
      <c r="CS1087"/>
      <c r="CT1087"/>
      <c r="CU1087"/>
      <c r="CV1087"/>
      <c r="CW1087"/>
      <c r="CX1087"/>
      <c r="CY1087"/>
      <c r="CZ1087"/>
      <c r="DA1087"/>
      <c r="DB1087"/>
      <c r="DC1087"/>
      <c r="DD1087"/>
      <c r="DM1087"/>
      <c r="DN1087"/>
    </row>
    <row r="1088" spans="37:118" x14ac:dyDescent="0.2"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  <c r="BY1088"/>
      <c r="BZ1088"/>
      <c r="CA1088"/>
      <c r="CB1088"/>
      <c r="CC1088"/>
      <c r="CD1088"/>
      <c r="CE1088"/>
      <c r="CF1088"/>
      <c r="CG1088"/>
      <c r="CH1088"/>
      <c r="CI1088"/>
      <c r="CJ1088"/>
      <c r="CK1088"/>
      <c r="CL1088"/>
      <c r="CM1088"/>
      <c r="CN1088"/>
      <c r="CO1088"/>
      <c r="CP1088"/>
      <c r="CQ1088"/>
      <c r="CR1088"/>
      <c r="CS1088"/>
      <c r="CT1088"/>
      <c r="CU1088"/>
      <c r="CV1088"/>
      <c r="CW1088"/>
      <c r="CX1088"/>
      <c r="CY1088"/>
      <c r="CZ1088"/>
      <c r="DA1088"/>
      <c r="DB1088"/>
      <c r="DC1088"/>
      <c r="DD1088"/>
      <c r="DM1088"/>
      <c r="DN1088"/>
    </row>
    <row r="1089" spans="37:118" x14ac:dyDescent="0.2"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  <c r="BY1089"/>
      <c r="BZ1089"/>
      <c r="CA1089"/>
      <c r="CB1089"/>
      <c r="CC1089"/>
      <c r="CD1089"/>
      <c r="CE1089"/>
      <c r="CF1089"/>
      <c r="CG1089"/>
      <c r="CH1089"/>
      <c r="CI1089"/>
      <c r="CJ1089"/>
      <c r="CK1089"/>
      <c r="CL1089"/>
      <c r="CM1089"/>
      <c r="CN1089"/>
      <c r="CO1089"/>
      <c r="CP1089"/>
      <c r="CQ1089"/>
      <c r="CR1089"/>
      <c r="CS1089"/>
      <c r="CT1089"/>
      <c r="CU1089"/>
      <c r="CV1089"/>
      <c r="CW1089"/>
      <c r="CX1089"/>
      <c r="CY1089"/>
      <c r="CZ1089"/>
      <c r="DA1089"/>
      <c r="DB1089"/>
      <c r="DC1089"/>
      <c r="DD1089"/>
      <c r="DM1089"/>
      <c r="DN1089"/>
    </row>
    <row r="1090" spans="37:118" x14ac:dyDescent="0.2"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  <c r="BY1090"/>
      <c r="BZ1090"/>
      <c r="CA1090"/>
      <c r="CB1090"/>
      <c r="CC1090"/>
      <c r="CD1090"/>
      <c r="CE1090"/>
      <c r="CF1090"/>
      <c r="CG1090"/>
      <c r="CH1090"/>
      <c r="CI1090"/>
      <c r="CJ1090"/>
      <c r="CK1090"/>
      <c r="CL1090"/>
      <c r="CM1090"/>
      <c r="CN1090"/>
      <c r="CO1090"/>
      <c r="CP1090"/>
      <c r="CQ1090"/>
      <c r="CR1090"/>
      <c r="CS1090"/>
      <c r="CT1090"/>
      <c r="CU1090"/>
      <c r="CV1090"/>
      <c r="CW1090"/>
      <c r="CX1090"/>
      <c r="CY1090"/>
      <c r="CZ1090"/>
      <c r="DA1090"/>
      <c r="DB1090"/>
      <c r="DC1090"/>
      <c r="DD1090"/>
      <c r="DM1090"/>
      <c r="DN1090"/>
    </row>
    <row r="1091" spans="37:118" x14ac:dyDescent="0.2"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  <c r="CB1091"/>
      <c r="CC1091"/>
      <c r="CD1091"/>
      <c r="CE1091"/>
      <c r="CF1091"/>
      <c r="CG1091"/>
      <c r="CH1091"/>
      <c r="CI1091"/>
      <c r="CJ1091"/>
      <c r="CK1091"/>
      <c r="CL1091"/>
      <c r="CM1091"/>
      <c r="CN1091"/>
      <c r="CO1091"/>
      <c r="CP1091"/>
      <c r="CQ1091"/>
      <c r="CR1091"/>
      <c r="CS1091"/>
      <c r="CT1091"/>
      <c r="CU1091"/>
      <c r="CV1091"/>
      <c r="CW1091"/>
      <c r="CX1091"/>
      <c r="CY1091"/>
      <c r="CZ1091"/>
      <c r="DA1091"/>
      <c r="DB1091"/>
      <c r="DC1091"/>
      <c r="DD1091"/>
      <c r="DM1091"/>
      <c r="DN1091"/>
    </row>
    <row r="1092" spans="37:118" x14ac:dyDescent="0.2"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M1092"/>
      <c r="DN1092"/>
    </row>
    <row r="1093" spans="37:118" x14ac:dyDescent="0.2"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  <c r="CB1093"/>
      <c r="CC1093"/>
      <c r="CD1093"/>
      <c r="CE1093"/>
      <c r="CF1093"/>
      <c r="CG1093"/>
      <c r="CH1093"/>
      <c r="CI1093"/>
      <c r="CJ1093"/>
      <c r="CK1093"/>
      <c r="CL1093"/>
      <c r="CM1093"/>
      <c r="CN1093"/>
      <c r="CO1093"/>
      <c r="CP1093"/>
      <c r="CQ1093"/>
      <c r="CR1093"/>
      <c r="CS1093"/>
      <c r="CT1093"/>
      <c r="CU1093"/>
      <c r="CV1093"/>
      <c r="CW1093"/>
      <c r="CX1093"/>
      <c r="CY1093"/>
      <c r="CZ1093"/>
      <c r="DA1093"/>
      <c r="DB1093"/>
      <c r="DC1093"/>
      <c r="DD1093"/>
      <c r="DM1093"/>
      <c r="DN1093"/>
    </row>
    <row r="1094" spans="37:118" x14ac:dyDescent="0.2"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M1094"/>
      <c r="DN1094"/>
    </row>
    <row r="1095" spans="37:118" x14ac:dyDescent="0.2"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  <c r="CB1095"/>
      <c r="CC1095"/>
      <c r="CD1095"/>
      <c r="CE1095"/>
      <c r="CF1095"/>
      <c r="CG1095"/>
      <c r="CH1095"/>
      <c r="CI1095"/>
      <c r="CJ1095"/>
      <c r="CK1095"/>
      <c r="CL1095"/>
      <c r="CM1095"/>
      <c r="CN1095"/>
      <c r="CO1095"/>
      <c r="CP1095"/>
      <c r="CQ1095"/>
      <c r="CR1095"/>
      <c r="CS1095"/>
      <c r="CT1095"/>
      <c r="CU1095"/>
      <c r="CV1095"/>
      <c r="CW1095"/>
      <c r="CX1095"/>
      <c r="CY1095"/>
      <c r="CZ1095"/>
      <c r="DA1095"/>
      <c r="DB1095"/>
      <c r="DC1095"/>
      <c r="DD1095"/>
      <c r="DM1095"/>
      <c r="DN1095"/>
    </row>
    <row r="1096" spans="37:118" x14ac:dyDescent="0.2"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M1096"/>
      <c r="DN1096"/>
    </row>
    <row r="1097" spans="37:118" x14ac:dyDescent="0.2"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  <c r="CB1097"/>
      <c r="CC1097"/>
      <c r="CD1097"/>
      <c r="CE1097"/>
      <c r="CF1097"/>
      <c r="CG1097"/>
      <c r="CH1097"/>
      <c r="CI1097"/>
      <c r="CJ1097"/>
      <c r="CK1097"/>
      <c r="CL1097"/>
      <c r="CM1097"/>
      <c r="CN1097"/>
      <c r="CO1097"/>
      <c r="CP1097"/>
      <c r="CQ1097"/>
      <c r="CR1097"/>
      <c r="CS1097"/>
      <c r="CT1097"/>
      <c r="CU1097"/>
      <c r="CV1097"/>
      <c r="CW1097"/>
      <c r="CX1097"/>
      <c r="CY1097"/>
      <c r="CZ1097"/>
      <c r="DA1097"/>
      <c r="DB1097"/>
      <c r="DC1097"/>
      <c r="DD1097"/>
      <c r="DM1097"/>
      <c r="DN1097"/>
    </row>
    <row r="1098" spans="37:118" x14ac:dyDescent="0.2"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M1098"/>
      <c r="DN1098"/>
    </row>
    <row r="1099" spans="37:118" x14ac:dyDescent="0.2"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  <c r="BY1099"/>
      <c r="BZ1099"/>
      <c r="CA1099"/>
      <c r="CB1099"/>
      <c r="CC1099"/>
      <c r="CD1099"/>
      <c r="CE1099"/>
      <c r="CF1099"/>
      <c r="CG1099"/>
      <c r="CH1099"/>
      <c r="CI1099"/>
      <c r="CJ1099"/>
      <c r="CK1099"/>
      <c r="CL1099"/>
      <c r="CM1099"/>
      <c r="CN1099"/>
      <c r="CO1099"/>
      <c r="CP1099"/>
      <c r="CQ1099"/>
      <c r="CR1099"/>
      <c r="CS1099"/>
      <c r="CT1099"/>
      <c r="CU1099"/>
      <c r="CV1099"/>
      <c r="CW1099"/>
      <c r="CX1099"/>
      <c r="CY1099"/>
      <c r="CZ1099"/>
      <c r="DA1099"/>
      <c r="DB1099"/>
      <c r="DC1099"/>
      <c r="DD1099"/>
      <c r="DM1099"/>
      <c r="DN1099"/>
    </row>
    <row r="1100" spans="37:118" x14ac:dyDescent="0.2"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  <c r="BY1100"/>
      <c r="BZ1100"/>
      <c r="CA1100"/>
      <c r="CB1100"/>
      <c r="CC1100"/>
      <c r="CD1100"/>
      <c r="CE1100"/>
      <c r="CF1100"/>
      <c r="CG1100"/>
      <c r="CH1100"/>
      <c r="CI1100"/>
      <c r="CJ1100"/>
      <c r="CK1100"/>
      <c r="CL1100"/>
      <c r="CM1100"/>
      <c r="CN1100"/>
      <c r="CO1100"/>
      <c r="CP1100"/>
      <c r="CQ1100"/>
      <c r="CR1100"/>
      <c r="CS1100"/>
      <c r="CT1100"/>
      <c r="CU1100"/>
      <c r="CV1100"/>
      <c r="CW1100"/>
      <c r="CX1100"/>
      <c r="CY1100"/>
      <c r="CZ1100"/>
      <c r="DA1100"/>
      <c r="DB1100"/>
      <c r="DC1100"/>
      <c r="DD1100"/>
      <c r="DM1100"/>
      <c r="DN1100"/>
    </row>
    <row r="1101" spans="37:118" x14ac:dyDescent="0.2"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  <c r="BY1101"/>
      <c r="BZ1101"/>
      <c r="CA1101"/>
      <c r="CB1101"/>
      <c r="CC1101"/>
      <c r="CD1101"/>
      <c r="CE1101"/>
      <c r="CF1101"/>
      <c r="CG1101"/>
      <c r="CH1101"/>
      <c r="CI1101"/>
      <c r="CJ1101"/>
      <c r="CK1101"/>
      <c r="CL1101"/>
      <c r="CM1101"/>
      <c r="CN1101"/>
      <c r="CO1101"/>
      <c r="CP1101"/>
      <c r="CQ1101"/>
      <c r="CR1101"/>
      <c r="CS1101"/>
      <c r="CT1101"/>
      <c r="CU1101"/>
      <c r="CV1101"/>
      <c r="CW1101"/>
      <c r="CX1101"/>
      <c r="CY1101"/>
      <c r="CZ1101"/>
      <c r="DA1101"/>
      <c r="DB1101"/>
      <c r="DC1101"/>
      <c r="DD1101"/>
      <c r="DM1101"/>
      <c r="DN1101"/>
    </row>
    <row r="1102" spans="37:118" x14ac:dyDescent="0.2"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  <c r="BY1102"/>
      <c r="BZ1102"/>
      <c r="CA1102"/>
      <c r="CB1102"/>
      <c r="CC1102"/>
      <c r="CD1102"/>
      <c r="CE1102"/>
      <c r="CF1102"/>
      <c r="CG1102"/>
      <c r="CH1102"/>
      <c r="CI1102"/>
      <c r="CJ1102"/>
      <c r="CK1102"/>
      <c r="CL1102"/>
      <c r="CM1102"/>
      <c r="CN1102"/>
      <c r="CO1102"/>
      <c r="CP1102"/>
      <c r="CQ1102"/>
      <c r="CR1102"/>
      <c r="CS1102"/>
      <c r="CT1102"/>
      <c r="CU1102"/>
      <c r="CV1102"/>
      <c r="CW1102"/>
      <c r="CX1102"/>
      <c r="CY1102"/>
      <c r="CZ1102"/>
      <c r="DA1102"/>
      <c r="DB1102"/>
      <c r="DC1102"/>
      <c r="DD1102"/>
      <c r="DM1102"/>
      <c r="DN1102"/>
    </row>
    <row r="1103" spans="37:118" x14ac:dyDescent="0.2"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  <c r="BY1103"/>
      <c r="BZ1103"/>
      <c r="CA1103"/>
      <c r="CB1103"/>
      <c r="CC1103"/>
      <c r="CD1103"/>
      <c r="CE1103"/>
      <c r="CF1103"/>
      <c r="CG1103"/>
      <c r="CH1103"/>
      <c r="CI1103"/>
      <c r="CJ1103"/>
      <c r="CK1103"/>
      <c r="CL1103"/>
      <c r="CM1103"/>
      <c r="CN1103"/>
      <c r="CO1103"/>
      <c r="CP1103"/>
      <c r="CQ1103"/>
      <c r="CR1103"/>
      <c r="CS1103"/>
      <c r="CT1103"/>
      <c r="CU1103"/>
      <c r="CV1103"/>
      <c r="CW1103"/>
      <c r="CX1103"/>
      <c r="CY1103"/>
      <c r="CZ1103"/>
      <c r="DA1103"/>
      <c r="DB1103"/>
      <c r="DC1103"/>
      <c r="DD1103"/>
      <c r="DM1103"/>
      <c r="DN1103"/>
    </row>
    <row r="1104" spans="37:118" x14ac:dyDescent="0.2"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  <c r="CB1104"/>
      <c r="CC1104"/>
      <c r="CD1104"/>
      <c r="CE1104"/>
      <c r="CF1104"/>
      <c r="CG1104"/>
      <c r="CH1104"/>
      <c r="CI1104"/>
      <c r="CJ1104"/>
      <c r="CK1104"/>
      <c r="CL1104"/>
      <c r="CM1104"/>
      <c r="CN1104"/>
      <c r="CO1104"/>
      <c r="CP1104"/>
      <c r="CQ1104"/>
      <c r="CR1104"/>
      <c r="CS1104"/>
      <c r="CT1104"/>
      <c r="CU1104"/>
      <c r="CV1104"/>
      <c r="CW1104"/>
      <c r="CX1104"/>
      <c r="CY1104"/>
      <c r="CZ1104"/>
      <c r="DA1104"/>
      <c r="DB1104"/>
      <c r="DC1104"/>
      <c r="DD1104"/>
      <c r="DM1104"/>
      <c r="DN1104"/>
    </row>
    <row r="1105" spans="37:118" x14ac:dyDescent="0.2"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  <c r="BY1105"/>
      <c r="BZ1105"/>
      <c r="CA1105"/>
      <c r="CB1105"/>
      <c r="CC1105"/>
      <c r="CD1105"/>
      <c r="CE1105"/>
      <c r="CF1105"/>
      <c r="CG1105"/>
      <c r="CH1105"/>
      <c r="CI1105"/>
      <c r="CJ1105"/>
      <c r="CK1105"/>
      <c r="CL1105"/>
      <c r="CM1105"/>
      <c r="CN1105"/>
      <c r="CO1105"/>
      <c r="CP1105"/>
      <c r="CQ1105"/>
      <c r="CR1105"/>
      <c r="CS1105"/>
      <c r="CT1105"/>
      <c r="CU1105"/>
      <c r="CV1105"/>
      <c r="CW1105"/>
      <c r="CX1105"/>
      <c r="CY1105"/>
      <c r="CZ1105"/>
      <c r="DA1105"/>
      <c r="DB1105"/>
      <c r="DC1105"/>
      <c r="DD1105"/>
      <c r="DM1105"/>
      <c r="DN1105"/>
    </row>
    <row r="1106" spans="37:118" x14ac:dyDescent="0.2"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  <c r="BY1106"/>
      <c r="BZ1106"/>
      <c r="CA1106"/>
      <c r="CB1106"/>
      <c r="CC1106"/>
      <c r="CD1106"/>
      <c r="CE1106"/>
      <c r="CF1106"/>
      <c r="CG1106"/>
      <c r="CH1106"/>
      <c r="CI1106"/>
      <c r="CJ1106"/>
      <c r="CK1106"/>
      <c r="CL1106"/>
      <c r="CM1106"/>
      <c r="CN1106"/>
      <c r="CO1106"/>
      <c r="CP1106"/>
      <c r="CQ1106"/>
      <c r="CR1106"/>
      <c r="CS1106"/>
      <c r="CT1106"/>
      <c r="CU1106"/>
      <c r="CV1106"/>
      <c r="CW1106"/>
      <c r="CX1106"/>
      <c r="CY1106"/>
      <c r="CZ1106"/>
      <c r="DA1106"/>
      <c r="DB1106"/>
      <c r="DC1106"/>
      <c r="DD1106"/>
      <c r="DM1106"/>
      <c r="DN1106"/>
    </row>
    <row r="1107" spans="37:118" x14ac:dyDescent="0.2"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  <c r="BY1107"/>
      <c r="BZ1107"/>
      <c r="CA1107"/>
      <c r="CB1107"/>
      <c r="CC1107"/>
      <c r="CD1107"/>
      <c r="CE1107"/>
      <c r="CF1107"/>
      <c r="CG1107"/>
      <c r="CH1107"/>
      <c r="CI1107"/>
      <c r="CJ1107"/>
      <c r="CK1107"/>
      <c r="CL1107"/>
      <c r="CM1107"/>
      <c r="CN1107"/>
      <c r="CO1107"/>
      <c r="CP1107"/>
      <c r="CQ1107"/>
      <c r="CR1107"/>
      <c r="CS1107"/>
      <c r="CT1107"/>
      <c r="CU1107"/>
      <c r="CV1107"/>
      <c r="CW1107"/>
      <c r="CX1107"/>
      <c r="CY1107"/>
      <c r="CZ1107"/>
      <c r="DA1107"/>
      <c r="DB1107"/>
      <c r="DC1107"/>
      <c r="DD1107"/>
      <c r="DM1107"/>
      <c r="DN1107"/>
    </row>
    <row r="1108" spans="37:118" x14ac:dyDescent="0.2"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  <c r="BY1108"/>
      <c r="BZ1108"/>
      <c r="CA1108"/>
      <c r="CB1108"/>
      <c r="CC1108"/>
      <c r="CD1108"/>
      <c r="CE1108"/>
      <c r="CF1108"/>
      <c r="CG1108"/>
      <c r="CH1108"/>
      <c r="CI1108"/>
      <c r="CJ1108"/>
      <c r="CK1108"/>
      <c r="CL1108"/>
      <c r="CM1108"/>
      <c r="CN1108"/>
      <c r="CO1108"/>
      <c r="CP1108"/>
      <c r="CQ1108"/>
      <c r="CR1108"/>
      <c r="CS1108"/>
      <c r="CT1108"/>
      <c r="CU1108"/>
      <c r="CV1108"/>
      <c r="CW1108"/>
      <c r="CX1108"/>
      <c r="CY1108"/>
      <c r="CZ1108"/>
      <c r="DA1108"/>
      <c r="DB1108"/>
      <c r="DC1108"/>
      <c r="DD1108"/>
      <c r="DM1108"/>
      <c r="DN1108"/>
    </row>
    <row r="1109" spans="37:118" x14ac:dyDescent="0.2"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  <c r="BY1109"/>
      <c r="BZ1109"/>
      <c r="CA1109"/>
      <c r="CB1109"/>
      <c r="CC1109"/>
      <c r="CD1109"/>
      <c r="CE1109"/>
      <c r="CF1109"/>
      <c r="CG1109"/>
      <c r="CH1109"/>
      <c r="CI1109"/>
      <c r="CJ1109"/>
      <c r="CK1109"/>
      <c r="CL1109"/>
      <c r="CM1109"/>
      <c r="CN1109"/>
      <c r="CO1109"/>
      <c r="CP1109"/>
      <c r="CQ1109"/>
      <c r="CR1109"/>
      <c r="CS1109"/>
      <c r="CT1109"/>
      <c r="CU1109"/>
      <c r="CV1109"/>
      <c r="CW1109"/>
      <c r="CX1109"/>
      <c r="CY1109"/>
      <c r="CZ1109"/>
      <c r="DA1109"/>
      <c r="DB1109"/>
      <c r="DC1109"/>
      <c r="DD1109"/>
      <c r="DM1109"/>
      <c r="DN1109"/>
    </row>
    <row r="1110" spans="37:118" x14ac:dyDescent="0.2"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  <c r="CB1110"/>
      <c r="CC1110"/>
      <c r="CD1110"/>
      <c r="CE1110"/>
      <c r="CF1110"/>
      <c r="CG1110"/>
      <c r="CH1110"/>
      <c r="CI1110"/>
      <c r="CJ1110"/>
      <c r="CK1110"/>
      <c r="CL1110"/>
      <c r="CM1110"/>
      <c r="CN1110"/>
      <c r="CO1110"/>
      <c r="CP1110"/>
      <c r="CQ1110"/>
      <c r="CR1110"/>
      <c r="CS1110"/>
      <c r="CT1110"/>
      <c r="CU1110"/>
      <c r="CV1110"/>
      <c r="CW1110"/>
      <c r="CX1110"/>
      <c r="CY1110"/>
      <c r="CZ1110"/>
      <c r="DA1110"/>
      <c r="DB1110"/>
      <c r="DC1110"/>
      <c r="DD1110"/>
      <c r="DM1110"/>
      <c r="DN1110"/>
    </row>
    <row r="1111" spans="37:118" x14ac:dyDescent="0.2"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M1111"/>
      <c r="DN1111"/>
    </row>
    <row r="1112" spans="37:118" x14ac:dyDescent="0.2"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  <c r="CB1112"/>
      <c r="CC1112"/>
      <c r="CD1112"/>
      <c r="CE1112"/>
      <c r="CF1112"/>
      <c r="CG1112"/>
      <c r="CH1112"/>
      <c r="CI1112"/>
      <c r="CJ1112"/>
      <c r="CK1112"/>
      <c r="CL1112"/>
      <c r="CM1112"/>
      <c r="CN1112"/>
      <c r="CO1112"/>
      <c r="CP1112"/>
      <c r="CQ1112"/>
      <c r="CR1112"/>
      <c r="CS1112"/>
      <c r="CT1112"/>
      <c r="CU1112"/>
      <c r="CV1112"/>
      <c r="CW1112"/>
      <c r="CX1112"/>
      <c r="CY1112"/>
      <c r="CZ1112"/>
      <c r="DA1112"/>
      <c r="DB1112"/>
      <c r="DC1112"/>
      <c r="DD1112"/>
      <c r="DM1112"/>
      <c r="DN1112"/>
    </row>
    <row r="1113" spans="37:118" x14ac:dyDescent="0.2"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M1113"/>
      <c r="DN1113"/>
    </row>
    <row r="1114" spans="37:118" x14ac:dyDescent="0.2"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  <c r="BY1114"/>
      <c r="BZ1114"/>
      <c r="CA1114"/>
      <c r="CB1114"/>
      <c r="CC1114"/>
      <c r="CD1114"/>
      <c r="CE1114"/>
      <c r="CF1114"/>
      <c r="CG1114"/>
      <c r="CH1114"/>
      <c r="CI1114"/>
      <c r="CJ1114"/>
      <c r="CK1114"/>
      <c r="CL1114"/>
      <c r="CM1114"/>
      <c r="CN1114"/>
      <c r="CO1114"/>
      <c r="CP1114"/>
      <c r="CQ1114"/>
      <c r="CR1114"/>
      <c r="CS1114"/>
      <c r="CT1114"/>
      <c r="CU1114"/>
      <c r="CV1114"/>
      <c r="CW1114"/>
      <c r="CX1114"/>
      <c r="CY1114"/>
      <c r="CZ1114"/>
      <c r="DA1114"/>
      <c r="DB1114"/>
      <c r="DC1114"/>
      <c r="DD1114"/>
      <c r="DM1114"/>
      <c r="DN1114"/>
    </row>
    <row r="1115" spans="37:118" x14ac:dyDescent="0.2"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  <c r="CB1115"/>
      <c r="CC1115"/>
      <c r="CD1115"/>
      <c r="CE1115"/>
      <c r="CF1115"/>
      <c r="CG1115"/>
      <c r="CH1115"/>
      <c r="CI1115"/>
      <c r="CJ1115"/>
      <c r="CK1115"/>
      <c r="CL1115"/>
      <c r="CM1115"/>
      <c r="CN1115"/>
      <c r="CO1115"/>
      <c r="CP1115"/>
      <c r="CQ1115"/>
      <c r="CR1115"/>
      <c r="CS1115"/>
      <c r="CT1115"/>
      <c r="CU1115"/>
      <c r="CV1115"/>
      <c r="CW1115"/>
      <c r="CX1115"/>
      <c r="CY1115"/>
      <c r="CZ1115"/>
      <c r="DA1115"/>
      <c r="DB1115"/>
      <c r="DC1115"/>
      <c r="DD1115"/>
      <c r="DM1115"/>
      <c r="DN1115"/>
    </row>
    <row r="1116" spans="37:118" x14ac:dyDescent="0.2"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  <c r="BY1116"/>
      <c r="BZ1116"/>
      <c r="CA1116"/>
      <c r="CB1116"/>
      <c r="CC1116"/>
      <c r="CD1116"/>
      <c r="CE1116"/>
      <c r="CF1116"/>
      <c r="CG1116"/>
      <c r="CH1116"/>
      <c r="CI1116"/>
      <c r="CJ1116"/>
      <c r="CK1116"/>
      <c r="CL1116"/>
      <c r="CM1116"/>
      <c r="CN1116"/>
      <c r="CO1116"/>
      <c r="CP1116"/>
      <c r="CQ1116"/>
      <c r="CR1116"/>
      <c r="CS1116"/>
      <c r="CT1116"/>
      <c r="CU1116"/>
      <c r="CV1116"/>
      <c r="CW1116"/>
      <c r="CX1116"/>
      <c r="CY1116"/>
      <c r="CZ1116"/>
      <c r="DA1116"/>
      <c r="DB1116"/>
      <c r="DC1116"/>
      <c r="DD1116"/>
      <c r="DM1116"/>
      <c r="DN1116"/>
    </row>
    <row r="1117" spans="37:118" x14ac:dyDescent="0.2"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  <c r="BY1117"/>
      <c r="BZ1117"/>
      <c r="CA1117"/>
      <c r="CB1117"/>
      <c r="CC1117"/>
      <c r="CD1117"/>
      <c r="CE1117"/>
      <c r="CF1117"/>
      <c r="CG1117"/>
      <c r="CH1117"/>
      <c r="CI1117"/>
      <c r="CJ1117"/>
      <c r="CK1117"/>
      <c r="CL1117"/>
      <c r="CM1117"/>
      <c r="CN1117"/>
      <c r="CO1117"/>
      <c r="CP1117"/>
      <c r="CQ1117"/>
      <c r="CR1117"/>
      <c r="CS1117"/>
      <c r="CT1117"/>
      <c r="CU1117"/>
      <c r="CV1117"/>
      <c r="CW1117"/>
      <c r="CX1117"/>
      <c r="CY1117"/>
      <c r="CZ1117"/>
      <c r="DA1117"/>
      <c r="DB1117"/>
      <c r="DC1117"/>
      <c r="DD1117"/>
      <c r="DM1117"/>
      <c r="DN1117"/>
    </row>
    <row r="1118" spans="37:118" x14ac:dyDescent="0.2"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  <c r="BY1118"/>
      <c r="BZ1118"/>
      <c r="CA1118"/>
      <c r="CB1118"/>
      <c r="CC1118"/>
      <c r="CD1118"/>
      <c r="CE1118"/>
      <c r="CF1118"/>
      <c r="CG1118"/>
      <c r="CH1118"/>
      <c r="CI1118"/>
      <c r="CJ1118"/>
      <c r="CK1118"/>
      <c r="CL1118"/>
      <c r="CM1118"/>
      <c r="CN1118"/>
      <c r="CO1118"/>
      <c r="CP1118"/>
      <c r="CQ1118"/>
      <c r="CR1118"/>
      <c r="CS1118"/>
      <c r="CT1118"/>
      <c r="CU1118"/>
      <c r="CV1118"/>
      <c r="CW1118"/>
      <c r="CX1118"/>
      <c r="CY1118"/>
      <c r="CZ1118"/>
      <c r="DA1118"/>
      <c r="DB1118"/>
      <c r="DC1118"/>
      <c r="DD1118"/>
      <c r="DM1118"/>
      <c r="DN1118"/>
    </row>
    <row r="1119" spans="37:118" x14ac:dyDescent="0.2"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  <c r="BY1119"/>
      <c r="BZ1119"/>
      <c r="CA1119"/>
      <c r="CB1119"/>
      <c r="CC1119"/>
      <c r="CD1119"/>
      <c r="CE1119"/>
      <c r="CF1119"/>
      <c r="CG1119"/>
      <c r="CH1119"/>
      <c r="CI1119"/>
      <c r="CJ1119"/>
      <c r="CK1119"/>
      <c r="CL1119"/>
      <c r="CM1119"/>
      <c r="CN1119"/>
      <c r="CO1119"/>
      <c r="CP1119"/>
      <c r="CQ1119"/>
      <c r="CR1119"/>
      <c r="CS1119"/>
      <c r="CT1119"/>
      <c r="CU1119"/>
      <c r="CV1119"/>
      <c r="CW1119"/>
      <c r="CX1119"/>
      <c r="CY1119"/>
      <c r="CZ1119"/>
      <c r="DA1119"/>
      <c r="DB1119"/>
      <c r="DC1119"/>
      <c r="DD1119"/>
      <c r="DM1119"/>
      <c r="DN1119"/>
    </row>
    <row r="1120" spans="37:118" x14ac:dyDescent="0.2"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  <c r="BY1120"/>
      <c r="BZ1120"/>
      <c r="CA1120"/>
      <c r="CB1120"/>
      <c r="CC1120"/>
      <c r="CD1120"/>
      <c r="CE1120"/>
      <c r="CF1120"/>
      <c r="CG1120"/>
      <c r="CH1120"/>
      <c r="CI1120"/>
      <c r="CJ1120"/>
      <c r="CK1120"/>
      <c r="CL1120"/>
      <c r="CM1120"/>
      <c r="CN1120"/>
      <c r="CO1120"/>
      <c r="CP1120"/>
      <c r="CQ1120"/>
      <c r="CR1120"/>
      <c r="CS1120"/>
      <c r="CT1120"/>
      <c r="CU1120"/>
      <c r="CV1120"/>
      <c r="CW1120"/>
      <c r="CX1120"/>
      <c r="CY1120"/>
      <c r="CZ1120"/>
      <c r="DA1120"/>
      <c r="DB1120"/>
      <c r="DC1120"/>
      <c r="DD1120"/>
      <c r="DM1120"/>
      <c r="DN1120"/>
    </row>
    <row r="1121" spans="37:118" x14ac:dyDescent="0.2"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  <c r="BY1121"/>
      <c r="BZ1121"/>
      <c r="CA1121"/>
      <c r="CB1121"/>
      <c r="CC1121"/>
      <c r="CD1121"/>
      <c r="CE1121"/>
      <c r="CF1121"/>
      <c r="CG1121"/>
      <c r="CH1121"/>
      <c r="CI1121"/>
      <c r="CJ1121"/>
      <c r="CK1121"/>
      <c r="CL1121"/>
      <c r="CM1121"/>
      <c r="CN1121"/>
      <c r="CO1121"/>
      <c r="CP1121"/>
      <c r="CQ1121"/>
      <c r="CR1121"/>
      <c r="CS1121"/>
      <c r="CT1121"/>
      <c r="CU1121"/>
      <c r="CV1121"/>
      <c r="CW1121"/>
      <c r="CX1121"/>
      <c r="CY1121"/>
      <c r="CZ1121"/>
      <c r="DA1121"/>
      <c r="DB1121"/>
      <c r="DC1121"/>
      <c r="DD1121"/>
      <c r="DM1121"/>
      <c r="DN1121"/>
    </row>
    <row r="1122" spans="37:118" x14ac:dyDescent="0.2"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  <c r="BY1122"/>
      <c r="BZ1122"/>
      <c r="CA1122"/>
      <c r="CB1122"/>
      <c r="CC1122"/>
      <c r="CD1122"/>
      <c r="CE1122"/>
      <c r="CF1122"/>
      <c r="CG1122"/>
      <c r="CH1122"/>
      <c r="CI1122"/>
      <c r="CJ1122"/>
      <c r="CK1122"/>
      <c r="CL1122"/>
      <c r="CM1122"/>
      <c r="CN1122"/>
      <c r="CO1122"/>
      <c r="CP1122"/>
      <c r="CQ1122"/>
      <c r="CR1122"/>
      <c r="CS1122"/>
      <c r="CT1122"/>
      <c r="CU1122"/>
      <c r="CV1122"/>
      <c r="CW1122"/>
      <c r="CX1122"/>
      <c r="CY1122"/>
      <c r="CZ1122"/>
      <c r="DA1122"/>
      <c r="DB1122"/>
      <c r="DC1122"/>
      <c r="DD1122"/>
      <c r="DM1122"/>
      <c r="DN1122"/>
    </row>
    <row r="1123" spans="37:118" x14ac:dyDescent="0.2"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  <c r="BY1123"/>
      <c r="BZ1123"/>
      <c r="CA1123"/>
      <c r="CB1123"/>
      <c r="CC1123"/>
      <c r="CD1123"/>
      <c r="CE1123"/>
      <c r="CF1123"/>
      <c r="CG1123"/>
      <c r="CH1123"/>
      <c r="CI1123"/>
      <c r="CJ1123"/>
      <c r="CK1123"/>
      <c r="CL1123"/>
      <c r="CM1123"/>
      <c r="CN1123"/>
      <c r="CO1123"/>
      <c r="CP1123"/>
      <c r="CQ1123"/>
      <c r="CR1123"/>
      <c r="CS1123"/>
      <c r="CT1123"/>
      <c r="CU1123"/>
      <c r="CV1123"/>
      <c r="CW1123"/>
      <c r="CX1123"/>
      <c r="CY1123"/>
      <c r="CZ1123"/>
      <c r="DA1123"/>
      <c r="DB1123"/>
      <c r="DC1123"/>
      <c r="DD1123"/>
      <c r="DM1123"/>
      <c r="DN1123"/>
    </row>
    <row r="1124" spans="37:118" x14ac:dyDescent="0.2"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  <c r="BY1124"/>
      <c r="BZ1124"/>
      <c r="CA1124"/>
      <c r="CB1124"/>
      <c r="CC1124"/>
      <c r="CD1124"/>
      <c r="CE1124"/>
      <c r="CF1124"/>
      <c r="CG1124"/>
      <c r="CH1124"/>
      <c r="CI1124"/>
      <c r="CJ1124"/>
      <c r="CK1124"/>
      <c r="CL1124"/>
      <c r="CM1124"/>
      <c r="CN1124"/>
      <c r="CO1124"/>
      <c r="CP1124"/>
      <c r="CQ1124"/>
      <c r="CR1124"/>
      <c r="CS1124"/>
      <c r="CT1124"/>
      <c r="CU1124"/>
      <c r="CV1124"/>
      <c r="CW1124"/>
      <c r="CX1124"/>
      <c r="CY1124"/>
      <c r="CZ1124"/>
      <c r="DA1124"/>
      <c r="DB1124"/>
      <c r="DC1124"/>
      <c r="DD1124"/>
      <c r="DM1124"/>
      <c r="DN1124"/>
    </row>
    <row r="1125" spans="37:118" x14ac:dyDescent="0.2"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  <c r="BY1125"/>
      <c r="BZ1125"/>
      <c r="CA1125"/>
      <c r="CB1125"/>
      <c r="CC1125"/>
      <c r="CD1125"/>
      <c r="CE1125"/>
      <c r="CF1125"/>
      <c r="CG1125"/>
      <c r="CH1125"/>
      <c r="CI1125"/>
      <c r="CJ1125"/>
      <c r="CK1125"/>
      <c r="CL1125"/>
      <c r="CM1125"/>
      <c r="CN1125"/>
      <c r="CO1125"/>
      <c r="CP1125"/>
      <c r="CQ1125"/>
      <c r="CR1125"/>
      <c r="CS1125"/>
      <c r="CT1125"/>
      <c r="CU1125"/>
      <c r="CV1125"/>
      <c r="CW1125"/>
      <c r="CX1125"/>
      <c r="CY1125"/>
      <c r="CZ1125"/>
      <c r="DA1125"/>
      <c r="DB1125"/>
      <c r="DC1125"/>
      <c r="DD1125"/>
      <c r="DM1125"/>
      <c r="DN1125"/>
    </row>
    <row r="1126" spans="37:118" x14ac:dyDescent="0.2"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  <c r="BY1126"/>
      <c r="BZ1126"/>
      <c r="CA1126"/>
      <c r="CB1126"/>
      <c r="CC1126"/>
      <c r="CD1126"/>
      <c r="CE1126"/>
      <c r="CF1126"/>
      <c r="CG1126"/>
      <c r="CH1126"/>
      <c r="CI1126"/>
      <c r="CJ1126"/>
      <c r="CK1126"/>
      <c r="CL1126"/>
      <c r="CM1126"/>
      <c r="CN1126"/>
      <c r="CO1126"/>
      <c r="CP1126"/>
      <c r="CQ1126"/>
      <c r="CR1126"/>
      <c r="CS1126"/>
      <c r="CT1126"/>
      <c r="CU1126"/>
      <c r="CV1126"/>
      <c r="CW1126"/>
      <c r="CX1126"/>
      <c r="CY1126"/>
      <c r="CZ1126"/>
      <c r="DA1126"/>
      <c r="DB1126"/>
      <c r="DC1126"/>
      <c r="DD1126"/>
      <c r="DM1126"/>
      <c r="DN1126"/>
    </row>
    <row r="1127" spans="37:118" x14ac:dyDescent="0.2"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  <c r="BY1127"/>
      <c r="BZ1127"/>
      <c r="CA1127"/>
      <c r="CB1127"/>
      <c r="CC1127"/>
      <c r="CD1127"/>
      <c r="CE1127"/>
      <c r="CF1127"/>
      <c r="CG1127"/>
      <c r="CH1127"/>
      <c r="CI1127"/>
      <c r="CJ1127"/>
      <c r="CK1127"/>
      <c r="CL1127"/>
      <c r="CM1127"/>
      <c r="CN1127"/>
      <c r="CO1127"/>
      <c r="CP1127"/>
      <c r="CQ1127"/>
      <c r="CR1127"/>
      <c r="CS1127"/>
      <c r="CT1127"/>
      <c r="CU1127"/>
      <c r="CV1127"/>
      <c r="CW1127"/>
      <c r="CX1127"/>
      <c r="CY1127"/>
      <c r="CZ1127"/>
      <c r="DA1127"/>
      <c r="DB1127"/>
      <c r="DC1127"/>
      <c r="DD1127"/>
      <c r="DM1127"/>
      <c r="DN1127"/>
    </row>
    <row r="1128" spans="37:118" x14ac:dyDescent="0.2"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  <c r="BY1128"/>
      <c r="BZ1128"/>
      <c r="CA1128"/>
      <c r="CB1128"/>
      <c r="CC1128"/>
      <c r="CD1128"/>
      <c r="CE1128"/>
      <c r="CF1128"/>
      <c r="CG1128"/>
      <c r="CH1128"/>
      <c r="CI1128"/>
      <c r="CJ1128"/>
      <c r="CK1128"/>
      <c r="CL1128"/>
      <c r="CM1128"/>
      <c r="CN1128"/>
      <c r="CO1128"/>
      <c r="CP1128"/>
      <c r="CQ1128"/>
      <c r="CR1128"/>
      <c r="CS1128"/>
      <c r="CT1128"/>
      <c r="CU1128"/>
      <c r="CV1128"/>
      <c r="CW1128"/>
      <c r="CX1128"/>
      <c r="CY1128"/>
      <c r="CZ1128"/>
      <c r="DA1128"/>
      <c r="DB1128"/>
      <c r="DC1128"/>
      <c r="DD1128"/>
      <c r="DM1128"/>
      <c r="DN1128"/>
    </row>
    <row r="1129" spans="37:118" x14ac:dyDescent="0.2"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M1129"/>
      <c r="DN1129"/>
    </row>
    <row r="1130" spans="37:118" x14ac:dyDescent="0.2"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  <c r="BY1130"/>
      <c r="BZ1130"/>
      <c r="CA1130"/>
      <c r="CB1130"/>
      <c r="CC1130"/>
      <c r="CD1130"/>
      <c r="CE1130"/>
      <c r="CF1130"/>
      <c r="CG1130"/>
      <c r="CH1130"/>
      <c r="CI1130"/>
      <c r="CJ1130"/>
      <c r="CK1130"/>
      <c r="CL1130"/>
      <c r="CM1130"/>
      <c r="CN1130"/>
      <c r="CO1130"/>
      <c r="CP1130"/>
      <c r="CQ1130"/>
      <c r="CR1130"/>
      <c r="CS1130"/>
      <c r="CT1130"/>
      <c r="CU1130"/>
      <c r="CV1130"/>
      <c r="CW1130"/>
      <c r="CX1130"/>
      <c r="CY1130"/>
      <c r="CZ1130"/>
      <c r="DA1130"/>
      <c r="DB1130"/>
      <c r="DC1130"/>
      <c r="DD1130"/>
      <c r="DM1130"/>
      <c r="DN1130"/>
    </row>
    <row r="1131" spans="37:118" x14ac:dyDescent="0.2"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  <c r="BY1131"/>
      <c r="BZ1131"/>
      <c r="CA1131"/>
      <c r="CB1131"/>
      <c r="CC1131"/>
      <c r="CD1131"/>
      <c r="CE1131"/>
      <c r="CF1131"/>
      <c r="CG1131"/>
      <c r="CH1131"/>
      <c r="CI1131"/>
      <c r="CJ1131"/>
      <c r="CK1131"/>
      <c r="CL1131"/>
      <c r="CM1131"/>
      <c r="CN1131"/>
      <c r="CO1131"/>
      <c r="CP1131"/>
      <c r="CQ1131"/>
      <c r="CR1131"/>
      <c r="CS1131"/>
      <c r="CT1131"/>
      <c r="CU1131"/>
      <c r="CV1131"/>
      <c r="CW1131"/>
      <c r="CX1131"/>
      <c r="CY1131"/>
      <c r="CZ1131"/>
      <c r="DA1131"/>
      <c r="DB1131"/>
      <c r="DC1131"/>
      <c r="DD1131"/>
      <c r="DM1131"/>
      <c r="DN1131"/>
    </row>
    <row r="1132" spans="37:118" x14ac:dyDescent="0.2"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  <c r="CB1132"/>
      <c r="CC1132"/>
      <c r="CD1132"/>
      <c r="CE1132"/>
      <c r="CF1132"/>
      <c r="CG1132"/>
      <c r="CH1132"/>
      <c r="CI1132"/>
      <c r="CJ1132"/>
      <c r="CK1132"/>
      <c r="CL1132"/>
      <c r="CM1132"/>
      <c r="CN1132"/>
      <c r="CO1132"/>
      <c r="CP1132"/>
      <c r="CQ1132"/>
      <c r="CR1132"/>
      <c r="CS1132"/>
      <c r="CT1132"/>
      <c r="CU1132"/>
      <c r="CV1132"/>
      <c r="CW1132"/>
      <c r="CX1132"/>
      <c r="CY1132"/>
      <c r="CZ1132"/>
      <c r="DA1132"/>
      <c r="DB1132"/>
      <c r="DC1132"/>
      <c r="DD1132"/>
      <c r="DM1132"/>
      <c r="DN1132"/>
    </row>
    <row r="1133" spans="37:118" x14ac:dyDescent="0.2"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M1133"/>
      <c r="DN1133"/>
    </row>
    <row r="1134" spans="37:118" x14ac:dyDescent="0.2"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  <c r="CB1134"/>
      <c r="CC1134"/>
      <c r="CD1134"/>
      <c r="CE1134"/>
      <c r="CF1134"/>
      <c r="CG1134"/>
      <c r="CH1134"/>
      <c r="CI1134"/>
      <c r="CJ1134"/>
      <c r="CK1134"/>
      <c r="CL1134"/>
      <c r="CM1134"/>
      <c r="CN1134"/>
      <c r="CO1134"/>
      <c r="CP1134"/>
      <c r="CQ1134"/>
      <c r="CR1134"/>
      <c r="CS1134"/>
      <c r="CT1134"/>
      <c r="CU1134"/>
      <c r="CV1134"/>
      <c r="CW1134"/>
      <c r="CX1134"/>
      <c r="CY1134"/>
      <c r="CZ1134"/>
      <c r="DA1134"/>
      <c r="DB1134"/>
      <c r="DC1134"/>
      <c r="DD1134"/>
      <c r="DM1134"/>
      <c r="DN1134"/>
    </row>
    <row r="1135" spans="37:118" x14ac:dyDescent="0.2"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M1135"/>
      <c r="DN1135"/>
    </row>
    <row r="1136" spans="37:118" x14ac:dyDescent="0.2"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  <c r="BY1136"/>
      <c r="BZ1136"/>
      <c r="CA1136"/>
      <c r="CB1136"/>
      <c r="CC1136"/>
      <c r="CD1136"/>
      <c r="CE1136"/>
      <c r="CF1136"/>
      <c r="CG1136"/>
      <c r="CH1136"/>
      <c r="CI1136"/>
      <c r="CJ1136"/>
      <c r="CK1136"/>
      <c r="CL1136"/>
      <c r="CM1136"/>
      <c r="CN1136"/>
      <c r="CO1136"/>
      <c r="CP1136"/>
      <c r="CQ1136"/>
      <c r="CR1136"/>
      <c r="CS1136"/>
      <c r="CT1136"/>
      <c r="CU1136"/>
      <c r="CV1136"/>
      <c r="CW1136"/>
      <c r="CX1136"/>
      <c r="CY1136"/>
      <c r="CZ1136"/>
      <c r="DA1136"/>
      <c r="DB1136"/>
      <c r="DC1136"/>
      <c r="DD1136"/>
      <c r="DM1136"/>
      <c r="DN1136"/>
    </row>
    <row r="1137" spans="37:118" x14ac:dyDescent="0.2"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  <c r="BY1137"/>
      <c r="BZ1137"/>
      <c r="CA1137"/>
      <c r="CB1137"/>
      <c r="CC1137"/>
      <c r="CD1137"/>
      <c r="CE1137"/>
      <c r="CF1137"/>
      <c r="CG1137"/>
      <c r="CH1137"/>
      <c r="CI1137"/>
      <c r="CJ1137"/>
      <c r="CK1137"/>
      <c r="CL1137"/>
      <c r="CM1137"/>
      <c r="CN1137"/>
      <c r="CO1137"/>
      <c r="CP1137"/>
      <c r="CQ1137"/>
      <c r="CR1137"/>
      <c r="CS1137"/>
      <c r="CT1137"/>
      <c r="CU1137"/>
      <c r="CV1137"/>
      <c r="CW1137"/>
      <c r="CX1137"/>
      <c r="CY1137"/>
      <c r="CZ1137"/>
      <c r="DA1137"/>
      <c r="DB1137"/>
      <c r="DC1137"/>
      <c r="DD1137"/>
      <c r="DM1137"/>
      <c r="DN1137"/>
    </row>
    <row r="1138" spans="37:118" x14ac:dyDescent="0.2"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  <c r="CB1138"/>
      <c r="CC1138"/>
      <c r="CD1138"/>
      <c r="CE1138"/>
      <c r="CF1138"/>
      <c r="CG1138"/>
      <c r="CH1138"/>
      <c r="CI1138"/>
      <c r="CJ1138"/>
      <c r="CK1138"/>
      <c r="CL1138"/>
      <c r="CM1138"/>
      <c r="CN1138"/>
      <c r="CO1138"/>
      <c r="CP1138"/>
      <c r="CQ1138"/>
      <c r="CR1138"/>
      <c r="CS1138"/>
      <c r="CT1138"/>
      <c r="CU1138"/>
      <c r="CV1138"/>
      <c r="CW1138"/>
      <c r="CX1138"/>
      <c r="CY1138"/>
      <c r="CZ1138"/>
      <c r="DA1138"/>
      <c r="DB1138"/>
      <c r="DC1138"/>
      <c r="DD1138"/>
      <c r="DM1138"/>
      <c r="DN1138"/>
    </row>
    <row r="1139" spans="37:118" x14ac:dyDescent="0.2"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M1139"/>
      <c r="DN1139"/>
    </row>
    <row r="1140" spans="37:118" x14ac:dyDescent="0.2"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  <c r="CB1140"/>
      <c r="CC1140"/>
      <c r="CD1140"/>
      <c r="CE1140"/>
      <c r="CF1140"/>
      <c r="CG1140"/>
      <c r="CH1140"/>
      <c r="CI1140"/>
      <c r="CJ1140"/>
      <c r="CK1140"/>
      <c r="CL1140"/>
      <c r="CM1140"/>
      <c r="CN1140"/>
      <c r="CO1140"/>
      <c r="CP1140"/>
      <c r="CQ1140"/>
      <c r="CR1140"/>
      <c r="CS1140"/>
      <c r="CT1140"/>
      <c r="CU1140"/>
      <c r="CV1140"/>
      <c r="CW1140"/>
      <c r="CX1140"/>
      <c r="CY1140"/>
      <c r="CZ1140"/>
      <c r="DA1140"/>
      <c r="DB1140"/>
      <c r="DC1140"/>
      <c r="DD1140"/>
      <c r="DM1140"/>
      <c r="DN1140"/>
    </row>
    <row r="1141" spans="37:118" x14ac:dyDescent="0.2"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M1141"/>
      <c r="DN1141"/>
    </row>
    <row r="1142" spans="37:118" x14ac:dyDescent="0.2"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  <c r="BY1142"/>
      <c r="BZ1142"/>
      <c r="CA1142"/>
      <c r="CB1142"/>
      <c r="CC1142"/>
      <c r="CD1142"/>
      <c r="CE1142"/>
      <c r="CF1142"/>
      <c r="CG1142"/>
      <c r="CH1142"/>
      <c r="CI1142"/>
      <c r="CJ1142"/>
      <c r="CK1142"/>
      <c r="CL1142"/>
      <c r="CM1142"/>
      <c r="CN1142"/>
      <c r="CO1142"/>
      <c r="CP1142"/>
      <c r="CQ1142"/>
      <c r="CR1142"/>
      <c r="CS1142"/>
      <c r="CT1142"/>
      <c r="CU1142"/>
      <c r="CV1142"/>
      <c r="CW1142"/>
      <c r="CX1142"/>
      <c r="CY1142"/>
      <c r="CZ1142"/>
      <c r="DA1142"/>
      <c r="DB1142"/>
      <c r="DC1142"/>
      <c r="DD1142"/>
      <c r="DM1142"/>
      <c r="DN1142"/>
    </row>
    <row r="1143" spans="37:118" x14ac:dyDescent="0.2"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  <c r="BY1143"/>
      <c r="BZ1143"/>
      <c r="CA1143"/>
      <c r="CB1143"/>
      <c r="CC1143"/>
      <c r="CD1143"/>
      <c r="CE1143"/>
      <c r="CF1143"/>
      <c r="CG1143"/>
      <c r="CH1143"/>
      <c r="CI1143"/>
      <c r="CJ1143"/>
      <c r="CK1143"/>
      <c r="CL1143"/>
      <c r="CM1143"/>
      <c r="CN1143"/>
      <c r="CO1143"/>
      <c r="CP1143"/>
      <c r="CQ1143"/>
      <c r="CR1143"/>
      <c r="CS1143"/>
      <c r="CT1143"/>
      <c r="CU1143"/>
      <c r="CV1143"/>
      <c r="CW1143"/>
      <c r="CX1143"/>
      <c r="CY1143"/>
      <c r="CZ1143"/>
      <c r="DA1143"/>
      <c r="DB1143"/>
      <c r="DC1143"/>
      <c r="DD1143"/>
      <c r="DM1143"/>
      <c r="DN1143"/>
    </row>
    <row r="1144" spans="37:118" x14ac:dyDescent="0.2"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  <c r="BY1144"/>
      <c r="BZ1144"/>
      <c r="CA1144"/>
      <c r="CB1144"/>
      <c r="CC1144"/>
      <c r="CD1144"/>
      <c r="CE1144"/>
      <c r="CF1144"/>
      <c r="CG1144"/>
      <c r="CH1144"/>
      <c r="CI1144"/>
      <c r="CJ1144"/>
      <c r="CK1144"/>
      <c r="CL1144"/>
      <c r="CM1144"/>
      <c r="CN1144"/>
      <c r="CO1144"/>
      <c r="CP1144"/>
      <c r="CQ1144"/>
      <c r="CR1144"/>
      <c r="CS1144"/>
      <c r="CT1144"/>
      <c r="CU1144"/>
      <c r="CV1144"/>
      <c r="CW1144"/>
      <c r="CX1144"/>
      <c r="CY1144"/>
      <c r="CZ1144"/>
      <c r="DA1144"/>
      <c r="DB1144"/>
      <c r="DC1144"/>
      <c r="DD1144"/>
      <c r="DM1144"/>
      <c r="DN1144"/>
    </row>
    <row r="1145" spans="37:118" x14ac:dyDescent="0.2"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  <c r="BY1145"/>
      <c r="BZ1145"/>
      <c r="CA1145"/>
      <c r="CB1145"/>
      <c r="CC1145"/>
      <c r="CD1145"/>
      <c r="CE1145"/>
      <c r="CF1145"/>
      <c r="CG1145"/>
      <c r="CH1145"/>
      <c r="CI1145"/>
      <c r="CJ1145"/>
      <c r="CK1145"/>
      <c r="CL1145"/>
      <c r="CM1145"/>
      <c r="CN1145"/>
      <c r="CO1145"/>
      <c r="CP1145"/>
      <c r="CQ1145"/>
      <c r="CR1145"/>
      <c r="CS1145"/>
      <c r="CT1145"/>
      <c r="CU1145"/>
      <c r="CV1145"/>
      <c r="CW1145"/>
      <c r="CX1145"/>
      <c r="CY1145"/>
      <c r="CZ1145"/>
      <c r="DA1145"/>
      <c r="DB1145"/>
      <c r="DC1145"/>
      <c r="DD1145"/>
      <c r="DM1145"/>
      <c r="DN1145"/>
    </row>
    <row r="1146" spans="37:118" x14ac:dyDescent="0.2"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  <c r="BY1146"/>
      <c r="BZ1146"/>
      <c r="CA1146"/>
      <c r="CB1146"/>
      <c r="CC1146"/>
      <c r="CD1146"/>
      <c r="CE1146"/>
      <c r="CF1146"/>
      <c r="CG1146"/>
      <c r="CH1146"/>
      <c r="CI1146"/>
      <c r="CJ1146"/>
      <c r="CK1146"/>
      <c r="CL1146"/>
      <c r="CM1146"/>
      <c r="CN1146"/>
      <c r="CO1146"/>
      <c r="CP1146"/>
      <c r="CQ1146"/>
      <c r="CR1146"/>
      <c r="CS1146"/>
      <c r="CT1146"/>
      <c r="CU1146"/>
      <c r="CV1146"/>
      <c r="CW1146"/>
      <c r="CX1146"/>
      <c r="CY1146"/>
      <c r="CZ1146"/>
      <c r="DA1146"/>
      <c r="DB1146"/>
      <c r="DC1146"/>
      <c r="DD1146"/>
      <c r="DM1146"/>
      <c r="DN1146"/>
    </row>
    <row r="1147" spans="37:118" x14ac:dyDescent="0.2"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  <c r="BY1147"/>
      <c r="BZ1147"/>
      <c r="CA1147"/>
      <c r="CB1147"/>
      <c r="CC1147"/>
      <c r="CD1147"/>
      <c r="CE1147"/>
      <c r="CF1147"/>
      <c r="CG1147"/>
      <c r="CH1147"/>
      <c r="CI1147"/>
      <c r="CJ1147"/>
      <c r="CK1147"/>
      <c r="CL1147"/>
      <c r="CM1147"/>
      <c r="CN1147"/>
      <c r="CO1147"/>
      <c r="CP1147"/>
      <c r="CQ1147"/>
      <c r="CR1147"/>
      <c r="CS1147"/>
      <c r="CT1147"/>
      <c r="CU1147"/>
      <c r="CV1147"/>
      <c r="CW1147"/>
      <c r="CX1147"/>
      <c r="CY1147"/>
      <c r="CZ1147"/>
      <c r="DA1147"/>
      <c r="DB1147"/>
      <c r="DC1147"/>
      <c r="DD1147"/>
      <c r="DM1147"/>
      <c r="DN1147"/>
    </row>
    <row r="1148" spans="37:118" x14ac:dyDescent="0.2"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  <c r="BY1148"/>
      <c r="BZ1148"/>
      <c r="CA1148"/>
      <c r="CB1148"/>
      <c r="CC1148"/>
      <c r="CD1148"/>
      <c r="CE1148"/>
      <c r="CF1148"/>
      <c r="CG1148"/>
      <c r="CH1148"/>
      <c r="CI1148"/>
      <c r="CJ1148"/>
      <c r="CK1148"/>
      <c r="CL1148"/>
      <c r="CM1148"/>
      <c r="CN1148"/>
      <c r="CO1148"/>
      <c r="CP1148"/>
      <c r="CQ1148"/>
      <c r="CR1148"/>
      <c r="CS1148"/>
      <c r="CT1148"/>
      <c r="CU1148"/>
      <c r="CV1148"/>
      <c r="CW1148"/>
      <c r="CX1148"/>
      <c r="CY1148"/>
      <c r="CZ1148"/>
      <c r="DA1148"/>
      <c r="DB1148"/>
      <c r="DC1148"/>
      <c r="DD1148"/>
      <c r="DM1148"/>
      <c r="DN1148"/>
    </row>
    <row r="1149" spans="37:118" x14ac:dyDescent="0.2"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  <c r="BY1149"/>
      <c r="BZ1149"/>
      <c r="CA1149"/>
      <c r="CB1149"/>
      <c r="CC1149"/>
      <c r="CD1149"/>
      <c r="CE1149"/>
      <c r="CF1149"/>
      <c r="CG1149"/>
      <c r="CH1149"/>
      <c r="CI1149"/>
      <c r="CJ1149"/>
      <c r="CK1149"/>
      <c r="CL1149"/>
      <c r="CM1149"/>
      <c r="CN1149"/>
      <c r="CO1149"/>
      <c r="CP1149"/>
      <c r="CQ1149"/>
      <c r="CR1149"/>
      <c r="CS1149"/>
      <c r="CT1149"/>
      <c r="CU1149"/>
      <c r="CV1149"/>
      <c r="CW1149"/>
      <c r="CX1149"/>
      <c r="CY1149"/>
      <c r="CZ1149"/>
      <c r="DA1149"/>
      <c r="DB1149"/>
      <c r="DC1149"/>
      <c r="DD1149"/>
      <c r="DM1149"/>
      <c r="DN1149"/>
    </row>
    <row r="1150" spans="37:118" x14ac:dyDescent="0.2"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  <c r="BY1150"/>
      <c r="BZ1150"/>
      <c r="CA1150"/>
      <c r="CB1150"/>
      <c r="CC1150"/>
      <c r="CD1150"/>
      <c r="CE1150"/>
      <c r="CF1150"/>
      <c r="CG1150"/>
      <c r="CH1150"/>
      <c r="CI1150"/>
      <c r="CJ1150"/>
      <c r="CK1150"/>
      <c r="CL1150"/>
      <c r="CM1150"/>
      <c r="CN1150"/>
      <c r="CO1150"/>
      <c r="CP1150"/>
      <c r="CQ1150"/>
      <c r="CR1150"/>
      <c r="CS1150"/>
      <c r="CT1150"/>
      <c r="CU1150"/>
      <c r="CV1150"/>
      <c r="CW1150"/>
      <c r="CX1150"/>
      <c r="CY1150"/>
      <c r="CZ1150"/>
      <c r="DA1150"/>
      <c r="DB1150"/>
      <c r="DC1150"/>
      <c r="DD1150"/>
      <c r="DM1150"/>
      <c r="DN1150"/>
    </row>
    <row r="1151" spans="37:118" x14ac:dyDescent="0.2"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  <c r="BY1151"/>
      <c r="BZ1151"/>
      <c r="CA1151"/>
      <c r="CB1151"/>
      <c r="CC1151"/>
      <c r="CD1151"/>
      <c r="CE1151"/>
      <c r="CF1151"/>
      <c r="CG1151"/>
      <c r="CH1151"/>
      <c r="CI1151"/>
      <c r="CJ1151"/>
      <c r="CK1151"/>
      <c r="CL1151"/>
      <c r="CM1151"/>
      <c r="CN1151"/>
      <c r="CO1151"/>
      <c r="CP1151"/>
      <c r="CQ1151"/>
      <c r="CR1151"/>
      <c r="CS1151"/>
      <c r="CT1151"/>
      <c r="CU1151"/>
      <c r="CV1151"/>
      <c r="CW1151"/>
      <c r="CX1151"/>
      <c r="CY1151"/>
      <c r="CZ1151"/>
      <c r="DA1151"/>
      <c r="DB1151"/>
      <c r="DC1151"/>
      <c r="DD1151"/>
      <c r="DM1151"/>
      <c r="DN1151"/>
    </row>
    <row r="1152" spans="37:118" x14ac:dyDescent="0.2"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  <c r="BY1152"/>
      <c r="BZ1152"/>
      <c r="CA1152"/>
      <c r="CB1152"/>
      <c r="CC1152"/>
      <c r="CD1152"/>
      <c r="CE1152"/>
      <c r="CF1152"/>
      <c r="CG1152"/>
      <c r="CH1152"/>
      <c r="CI1152"/>
      <c r="CJ1152"/>
      <c r="CK1152"/>
      <c r="CL1152"/>
      <c r="CM1152"/>
      <c r="CN1152"/>
      <c r="CO1152"/>
      <c r="CP1152"/>
      <c r="CQ1152"/>
      <c r="CR1152"/>
      <c r="CS1152"/>
      <c r="CT1152"/>
      <c r="CU1152"/>
      <c r="CV1152"/>
      <c r="CW1152"/>
      <c r="CX1152"/>
      <c r="CY1152"/>
      <c r="CZ1152"/>
      <c r="DA1152"/>
      <c r="DB1152"/>
      <c r="DC1152"/>
      <c r="DD1152"/>
      <c r="DM1152"/>
      <c r="DN1152"/>
    </row>
    <row r="1153" spans="37:118" x14ac:dyDescent="0.2"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  <c r="CB1153"/>
      <c r="CC1153"/>
      <c r="CD1153"/>
      <c r="CE1153"/>
      <c r="CF1153"/>
      <c r="CG1153"/>
      <c r="CH1153"/>
      <c r="CI1153"/>
      <c r="CJ1153"/>
      <c r="CK1153"/>
      <c r="CL1153"/>
      <c r="CM1153"/>
      <c r="CN1153"/>
      <c r="CO1153"/>
      <c r="CP1153"/>
      <c r="CQ1153"/>
      <c r="CR1153"/>
      <c r="CS1153"/>
      <c r="CT1153"/>
      <c r="CU1153"/>
      <c r="CV1153"/>
      <c r="CW1153"/>
      <c r="CX1153"/>
      <c r="CY1153"/>
      <c r="CZ1153"/>
      <c r="DA1153"/>
      <c r="DB1153"/>
      <c r="DC1153"/>
      <c r="DD1153"/>
      <c r="DM1153"/>
      <c r="DN1153"/>
    </row>
    <row r="1154" spans="37:118" x14ac:dyDescent="0.2"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M1154"/>
      <c r="DN1154"/>
    </row>
    <row r="1155" spans="37:118" x14ac:dyDescent="0.2"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  <c r="CB1155"/>
      <c r="CC1155"/>
      <c r="CD1155"/>
      <c r="CE1155"/>
      <c r="CF1155"/>
      <c r="CG1155"/>
      <c r="CH1155"/>
      <c r="CI1155"/>
      <c r="CJ1155"/>
      <c r="CK1155"/>
      <c r="CL1155"/>
      <c r="CM1155"/>
      <c r="CN1155"/>
      <c r="CO1155"/>
      <c r="CP1155"/>
      <c r="CQ1155"/>
      <c r="CR1155"/>
      <c r="CS1155"/>
      <c r="CT1155"/>
      <c r="CU1155"/>
      <c r="CV1155"/>
      <c r="CW1155"/>
      <c r="CX1155"/>
      <c r="CY1155"/>
      <c r="CZ1155"/>
      <c r="DA1155"/>
      <c r="DB1155"/>
      <c r="DC1155"/>
      <c r="DD1155"/>
      <c r="DM1155"/>
      <c r="DN1155"/>
    </row>
    <row r="1156" spans="37:118" x14ac:dyDescent="0.2"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M1156"/>
      <c r="DN1156"/>
    </row>
    <row r="1157" spans="37:118" x14ac:dyDescent="0.2"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  <c r="CB1157"/>
      <c r="CC1157"/>
      <c r="CD1157"/>
      <c r="CE1157"/>
      <c r="CF1157"/>
      <c r="CG1157"/>
      <c r="CH1157"/>
      <c r="CI1157"/>
      <c r="CJ1157"/>
      <c r="CK1157"/>
      <c r="CL1157"/>
      <c r="CM1157"/>
      <c r="CN1157"/>
      <c r="CO1157"/>
      <c r="CP1157"/>
      <c r="CQ1157"/>
      <c r="CR1157"/>
      <c r="CS1157"/>
      <c r="CT1157"/>
      <c r="CU1157"/>
      <c r="CV1157"/>
      <c r="CW1157"/>
      <c r="CX1157"/>
      <c r="CY1157"/>
      <c r="CZ1157"/>
      <c r="DA1157"/>
      <c r="DB1157"/>
      <c r="DC1157"/>
      <c r="DD1157"/>
      <c r="DM1157"/>
      <c r="DN1157"/>
    </row>
    <row r="1158" spans="37:118" x14ac:dyDescent="0.2"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M1158"/>
      <c r="DN1158"/>
    </row>
    <row r="1159" spans="37:118" x14ac:dyDescent="0.2"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  <c r="CB1159"/>
      <c r="CC1159"/>
      <c r="CD1159"/>
      <c r="CE1159"/>
      <c r="CF1159"/>
      <c r="CG1159"/>
      <c r="CH1159"/>
      <c r="CI1159"/>
      <c r="CJ1159"/>
      <c r="CK1159"/>
      <c r="CL1159"/>
      <c r="CM1159"/>
      <c r="CN1159"/>
      <c r="CO1159"/>
      <c r="CP1159"/>
      <c r="CQ1159"/>
      <c r="CR1159"/>
      <c r="CS1159"/>
      <c r="CT1159"/>
      <c r="CU1159"/>
      <c r="CV1159"/>
      <c r="CW1159"/>
      <c r="CX1159"/>
      <c r="CY1159"/>
      <c r="CZ1159"/>
      <c r="DA1159"/>
      <c r="DB1159"/>
      <c r="DC1159"/>
      <c r="DD1159"/>
      <c r="DM1159"/>
      <c r="DN1159"/>
    </row>
    <row r="1160" spans="37:118" x14ac:dyDescent="0.2"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M1160"/>
      <c r="DN1160"/>
    </row>
    <row r="1161" spans="37:118" x14ac:dyDescent="0.2"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  <c r="BY1161"/>
      <c r="BZ1161"/>
      <c r="CA1161"/>
      <c r="CB1161"/>
      <c r="CC1161"/>
      <c r="CD1161"/>
      <c r="CE1161"/>
      <c r="CF1161"/>
      <c r="CG1161"/>
      <c r="CH1161"/>
      <c r="CI1161"/>
      <c r="CJ1161"/>
      <c r="CK1161"/>
      <c r="CL1161"/>
      <c r="CM1161"/>
      <c r="CN1161"/>
      <c r="CO1161"/>
      <c r="CP1161"/>
      <c r="CQ1161"/>
      <c r="CR1161"/>
      <c r="CS1161"/>
      <c r="CT1161"/>
      <c r="CU1161"/>
      <c r="CV1161"/>
      <c r="CW1161"/>
      <c r="CX1161"/>
      <c r="CY1161"/>
      <c r="CZ1161"/>
      <c r="DA1161"/>
      <c r="DB1161"/>
      <c r="DC1161"/>
      <c r="DD1161"/>
      <c r="DM1161"/>
      <c r="DN1161"/>
    </row>
    <row r="1162" spans="37:118" x14ac:dyDescent="0.2"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  <c r="BY1162"/>
      <c r="BZ1162"/>
      <c r="CA1162"/>
      <c r="CB1162"/>
      <c r="CC1162"/>
      <c r="CD1162"/>
      <c r="CE1162"/>
      <c r="CF1162"/>
      <c r="CG1162"/>
      <c r="CH1162"/>
      <c r="CI1162"/>
      <c r="CJ1162"/>
      <c r="CK1162"/>
      <c r="CL1162"/>
      <c r="CM1162"/>
      <c r="CN1162"/>
      <c r="CO1162"/>
      <c r="CP1162"/>
      <c r="CQ1162"/>
      <c r="CR1162"/>
      <c r="CS1162"/>
      <c r="CT1162"/>
      <c r="CU1162"/>
      <c r="CV1162"/>
      <c r="CW1162"/>
      <c r="CX1162"/>
      <c r="CY1162"/>
      <c r="CZ1162"/>
      <c r="DA1162"/>
      <c r="DB1162"/>
      <c r="DC1162"/>
      <c r="DD1162"/>
      <c r="DM1162"/>
      <c r="DN1162"/>
    </row>
    <row r="1163" spans="37:118" x14ac:dyDescent="0.2"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  <c r="BY1163"/>
      <c r="BZ1163"/>
      <c r="CA1163"/>
      <c r="CB1163"/>
      <c r="CC1163"/>
      <c r="CD1163"/>
      <c r="CE1163"/>
      <c r="CF1163"/>
      <c r="CG1163"/>
      <c r="CH1163"/>
      <c r="CI1163"/>
      <c r="CJ1163"/>
      <c r="CK1163"/>
      <c r="CL1163"/>
      <c r="CM1163"/>
      <c r="CN1163"/>
      <c r="CO1163"/>
      <c r="CP1163"/>
      <c r="CQ1163"/>
      <c r="CR1163"/>
      <c r="CS1163"/>
      <c r="CT1163"/>
      <c r="CU1163"/>
      <c r="CV1163"/>
      <c r="CW1163"/>
      <c r="CX1163"/>
      <c r="CY1163"/>
      <c r="CZ1163"/>
      <c r="DA1163"/>
      <c r="DB1163"/>
      <c r="DC1163"/>
      <c r="DD1163"/>
      <c r="DM1163"/>
      <c r="DN1163"/>
    </row>
    <row r="1164" spans="37:118" x14ac:dyDescent="0.2"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  <c r="BY1164"/>
      <c r="BZ1164"/>
      <c r="CA1164"/>
      <c r="CB1164"/>
      <c r="CC1164"/>
      <c r="CD1164"/>
      <c r="CE1164"/>
      <c r="CF1164"/>
      <c r="CG1164"/>
      <c r="CH1164"/>
      <c r="CI1164"/>
      <c r="CJ1164"/>
      <c r="CK1164"/>
      <c r="CL1164"/>
      <c r="CM1164"/>
      <c r="CN1164"/>
      <c r="CO1164"/>
      <c r="CP1164"/>
      <c r="CQ1164"/>
      <c r="CR1164"/>
      <c r="CS1164"/>
      <c r="CT1164"/>
      <c r="CU1164"/>
      <c r="CV1164"/>
      <c r="CW1164"/>
      <c r="CX1164"/>
      <c r="CY1164"/>
      <c r="CZ1164"/>
      <c r="DA1164"/>
      <c r="DB1164"/>
      <c r="DC1164"/>
      <c r="DD1164"/>
      <c r="DM1164"/>
      <c r="DN1164"/>
    </row>
    <row r="1165" spans="37:118" x14ac:dyDescent="0.2"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  <c r="BY1165"/>
      <c r="BZ1165"/>
      <c r="CA1165"/>
      <c r="CB1165"/>
      <c r="CC1165"/>
      <c r="CD1165"/>
      <c r="CE1165"/>
      <c r="CF1165"/>
      <c r="CG1165"/>
      <c r="CH1165"/>
      <c r="CI1165"/>
      <c r="CJ1165"/>
      <c r="CK1165"/>
      <c r="CL1165"/>
      <c r="CM1165"/>
      <c r="CN1165"/>
      <c r="CO1165"/>
      <c r="CP1165"/>
      <c r="CQ1165"/>
      <c r="CR1165"/>
      <c r="CS1165"/>
      <c r="CT1165"/>
      <c r="CU1165"/>
      <c r="CV1165"/>
      <c r="CW1165"/>
      <c r="CX1165"/>
      <c r="CY1165"/>
      <c r="CZ1165"/>
      <c r="DA1165"/>
      <c r="DB1165"/>
      <c r="DC1165"/>
      <c r="DD1165"/>
      <c r="DM1165"/>
      <c r="DN1165"/>
    </row>
    <row r="1166" spans="37:118" x14ac:dyDescent="0.2"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  <c r="BY1166"/>
      <c r="BZ1166"/>
      <c r="CA1166"/>
      <c r="CB1166"/>
      <c r="CC1166"/>
      <c r="CD1166"/>
      <c r="CE1166"/>
      <c r="CF1166"/>
      <c r="CG1166"/>
      <c r="CH1166"/>
      <c r="CI1166"/>
      <c r="CJ1166"/>
      <c r="CK1166"/>
      <c r="CL1166"/>
      <c r="CM1166"/>
      <c r="CN1166"/>
      <c r="CO1166"/>
      <c r="CP1166"/>
      <c r="CQ1166"/>
      <c r="CR1166"/>
      <c r="CS1166"/>
      <c r="CT1166"/>
      <c r="CU1166"/>
      <c r="CV1166"/>
      <c r="CW1166"/>
      <c r="CX1166"/>
      <c r="CY1166"/>
      <c r="CZ1166"/>
      <c r="DA1166"/>
      <c r="DB1166"/>
      <c r="DC1166"/>
      <c r="DD1166"/>
      <c r="DM1166"/>
      <c r="DN1166"/>
    </row>
    <row r="1167" spans="37:118" x14ac:dyDescent="0.2"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  <c r="BY1167"/>
      <c r="BZ1167"/>
      <c r="CA1167"/>
      <c r="CB1167"/>
      <c r="CC1167"/>
      <c r="CD1167"/>
      <c r="CE1167"/>
      <c r="CF1167"/>
      <c r="CG1167"/>
      <c r="CH1167"/>
      <c r="CI1167"/>
      <c r="CJ1167"/>
      <c r="CK1167"/>
      <c r="CL1167"/>
      <c r="CM1167"/>
      <c r="CN1167"/>
      <c r="CO1167"/>
      <c r="CP1167"/>
      <c r="CQ1167"/>
      <c r="CR1167"/>
      <c r="CS1167"/>
      <c r="CT1167"/>
      <c r="CU1167"/>
      <c r="CV1167"/>
      <c r="CW1167"/>
      <c r="CX1167"/>
      <c r="CY1167"/>
      <c r="CZ1167"/>
      <c r="DA1167"/>
      <c r="DB1167"/>
      <c r="DC1167"/>
      <c r="DD1167"/>
      <c r="DM1167"/>
      <c r="DN1167"/>
    </row>
    <row r="1168" spans="37:118" x14ac:dyDescent="0.2"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  <c r="BY1168"/>
      <c r="BZ1168"/>
      <c r="CA1168"/>
      <c r="CB1168"/>
      <c r="CC1168"/>
      <c r="CD1168"/>
      <c r="CE1168"/>
      <c r="CF1168"/>
      <c r="CG1168"/>
      <c r="CH1168"/>
      <c r="CI1168"/>
      <c r="CJ1168"/>
      <c r="CK1168"/>
      <c r="CL1168"/>
      <c r="CM1168"/>
      <c r="CN1168"/>
      <c r="CO1168"/>
      <c r="CP1168"/>
      <c r="CQ1168"/>
      <c r="CR1168"/>
      <c r="CS1168"/>
      <c r="CT1168"/>
      <c r="CU1168"/>
      <c r="CV1168"/>
      <c r="CW1168"/>
      <c r="CX1168"/>
      <c r="CY1168"/>
      <c r="CZ1168"/>
      <c r="DA1168"/>
      <c r="DB1168"/>
      <c r="DC1168"/>
      <c r="DD1168"/>
      <c r="DM1168"/>
      <c r="DN1168"/>
    </row>
    <row r="1169" spans="37:118" x14ac:dyDescent="0.2"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  <c r="CB1169"/>
      <c r="CC1169"/>
      <c r="CD1169"/>
      <c r="CE1169"/>
      <c r="CF1169"/>
      <c r="CG1169"/>
      <c r="CH1169"/>
      <c r="CI1169"/>
      <c r="CJ1169"/>
      <c r="CK1169"/>
      <c r="CL1169"/>
      <c r="CM1169"/>
      <c r="CN1169"/>
      <c r="CO1169"/>
      <c r="CP1169"/>
      <c r="CQ1169"/>
      <c r="CR1169"/>
      <c r="CS1169"/>
      <c r="CT1169"/>
      <c r="CU1169"/>
      <c r="CV1169"/>
      <c r="CW1169"/>
      <c r="CX1169"/>
      <c r="CY1169"/>
      <c r="CZ1169"/>
      <c r="DA1169"/>
      <c r="DB1169"/>
      <c r="DC1169"/>
      <c r="DD1169"/>
      <c r="DM1169"/>
      <c r="DN1169"/>
    </row>
    <row r="1170" spans="37:118" x14ac:dyDescent="0.2"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M1170"/>
      <c r="DN1170"/>
    </row>
    <row r="1171" spans="37:118" x14ac:dyDescent="0.2"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  <c r="CB1171"/>
      <c r="CC1171"/>
      <c r="CD1171"/>
      <c r="CE1171"/>
      <c r="CF1171"/>
      <c r="CG1171"/>
      <c r="CH1171"/>
      <c r="CI1171"/>
      <c r="CJ1171"/>
      <c r="CK1171"/>
      <c r="CL1171"/>
      <c r="CM1171"/>
      <c r="CN1171"/>
      <c r="CO1171"/>
      <c r="CP1171"/>
      <c r="CQ1171"/>
      <c r="CR1171"/>
      <c r="CS1171"/>
      <c r="CT1171"/>
      <c r="CU1171"/>
      <c r="CV1171"/>
      <c r="CW1171"/>
      <c r="CX1171"/>
      <c r="CY1171"/>
      <c r="CZ1171"/>
      <c r="DA1171"/>
      <c r="DB1171"/>
      <c r="DC1171"/>
      <c r="DD1171"/>
      <c r="DM1171"/>
      <c r="DN1171"/>
    </row>
    <row r="1172" spans="37:118" x14ac:dyDescent="0.2"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M1172"/>
      <c r="DN1172"/>
    </row>
    <row r="1173" spans="37:118" x14ac:dyDescent="0.2"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  <c r="CB1173"/>
      <c r="CC1173"/>
      <c r="CD1173"/>
      <c r="CE1173"/>
      <c r="CF1173"/>
      <c r="CG1173"/>
      <c r="CH1173"/>
      <c r="CI1173"/>
      <c r="CJ1173"/>
      <c r="CK1173"/>
      <c r="CL1173"/>
      <c r="CM1173"/>
      <c r="CN1173"/>
      <c r="CO1173"/>
      <c r="CP1173"/>
      <c r="CQ1173"/>
      <c r="CR1173"/>
      <c r="CS1173"/>
      <c r="CT1173"/>
      <c r="CU1173"/>
      <c r="CV1173"/>
      <c r="CW1173"/>
      <c r="CX1173"/>
      <c r="CY1173"/>
      <c r="CZ1173"/>
      <c r="DA1173"/>
      <c r="DB1173"/>
      <c r="DC1173"/>
      <c r="DD1173"/>
      <c r="DM1173"/>
      <c r="DN1173"/>
    </row>
    <row r="1174" spans="37:118" x14ac:dyDescent="0.2"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M1174"/>
      <c r="DN1174"/>
    </row>
    <row r="1175" spans="37:118" x14ac:dyDescent="0.2"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  <c r="BY1175"/>
      <c r="BZ1175"/>
      <c r="CA1175"/>
      <c r="CB1175"/>
      <c r="CC1175"/>
      <c r="CD1175"/>
      <c r="CE1175"/>
      <c r="CF1175"/>
      <c r="CG1175"/>
      <c r="CH1175"/>
      <c r="CI1175"/>
      <c r="CJ1175"/>
      <c r="CK1175"/>
      <c r="CL1175"/>
      <c r="CM1175"/>
      <c r="CN1175"/>
      <c r="CO1175"/>
      <c r="CP1175"/>
      <c r="CQ1175"/>
      <c r="CR1175"/>
      <c r="CS1175"/>
      <c r="CT1175"/>
      <c r="CU1175"/>
      <c r="CV1175"/>
      <c r="CW1175"/>
      <c r="CX1175"/>
      <c r="CY1175"/>
      <c r="CZ1175"/>
      <c r="DA1175"/>
      <c r="DB1175"/>
      <c r="DC1175"/>
      <c r="DD1175"/>
      <c r="DM1175"/>
      <c r="DN1175"/>
    </row>
    <row r="1176" spans="37:118" x14ac:dyDescent="0.2"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  <c r="CB1176"/>
      <c r="CC1176"/>
      <c r="CD1176"/>
      <c r="CE1176"/>
      <c r="CF1176"/>
      <c r="CG1176"/>
      <c r="CH1176"/>
      <c r="CI1176"/>
      <c r="CJ1176"/>
      <c r="CK1176"/>
      <c r="CL1176"/>
      <c r="CM1176"/>
      <c r="CN1176"/>
      <c r="CO1176"/>
      <c r="CP1176"/>
      <c r="CQ1176"/>
      <c r="CR1176"/>
      <c r="CS1176"/>
      <c r="CT1176"/>
      <c r="CU1176"/>
      <c r="CV1176"/>
      <c r="CW1176"/>
      <c r="CX1176"/>
      <c r="CY1176"/>
      <c r="CZ1176"/>
      <c r="DA1176"/>
      <c r="DB1176"/>
      <c r="DC1176"/>
      <c r="DD1176"/>
      <c r="DM1176"/>
      <c r="DN1176"/>
    </row>
    <row r="1177" spans="37:118" x14ac:dyDescent="0.2"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M1177"/>
      <c r="DN1177"/>
    </row>
    <row r="1178" spans="37:118" x14ac:dyDescent="0.2"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  <c r="CB1178"/>
      <c r="CC1178"/>
      <c r="CD1178"/>
      <c r="CE1178"/>
      <c r="CF1178"/>
      <c r="CG1178"/>
      <c r="CH1178"/>
      <c r="CI1178"/>
      <c r="CJ1178"/>
      <c r="CK1178"/>
      <c r="CL1178"/>
      <c r="CM1178"/>
      <c r="CN1178"/>
      <c r="CO1178"/>
      <c r="CP1178"/>
      <c r="CQ1178"/>
      <c r="CR1178"/>
      <c r="CS1178"/>
      <c r="CT1178"/>
      <c r="CU1178"/>
      <c r="CV1178"/>
      <c r="CW1178"/>
      <c r="CX1178"/>
      <c r="CY1178"/>
      <c r="CZ1178"/>
      <c r="DA1178"/>
      <c r="DB1178"/>
      <c r="DC1178"/>
      <c r="DD1178"/>
      <c r="DM1178"/>
      <c r="DN1178"/>
    </row>
    <row r="1179" spans="37:118" x14ac:dyDescent="0.2"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M1179"/>
      <c r="DN1179"/>
    </row>
    <row r="1180" spans="37:118" x14ac:dyDescent="0.2"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  <c r="BY1180"/>
      <c r="BZ1180"/>
      <c r="CA1180"/>
      <c r="CB1180"/>
      <c r="CC1180"/>
      <c r="CD1180"/>
      <c r="CE1180"/>
      <c r="CF1180"/>
      <c r="CG1180"/>
      <c r="CH1180"/>
      <c r="CI1180"/>
      <c r="CJ1180"/>
      <c r="CK1180"/>
      <c r="CL1180"/>
      <c r="CM1180"/>
      <c r="CN1180"/>
      <c r="CO1180"/>
      <c r="CP1180"/>
      <c r="CQ1180"/>
      <c r="CR1180"/>
      <c r="CS1180"/>
      <c r="CT1180"/>
      <c r="CU1180"/>
      <c r="CV1180"/>
      <c r="CW1180"/>
      <c r="CX1180"/>
      <c r="CY1180"/>
      <c r="CZ1180"/>
      <c r="DA1180"/>
      <c r="DB1180"/>
      <c r="DC1180"/>
      <c r="DD1180"/>
      <c r="DM1180"/>
      <c r="DN1180"/>
    </row>
    <row r="1181" spans="37:118" x14ac:dyDescent="0.2"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  <c r="BY1181"/>
      <c r="BZ1181"/>
      <c r="CA1181"/>
      <c r="CB1181"/>
      <c r="CC1181"/>
      <c r="CD1181"/>
      <c r="CE1181"/>
      <c r="CF1181"/>
      <c r="CG1181"/>
      <c r="CH1181"/>
      <c r="CI1181"/>
      <c r="CJ1181"/>
      <c r="CK1181"/>
      <c r="CL1181"/>
      <c r="CM1181"/>
      <c r="CN1181"/>
      <c r="CO1181"/>
      <c r="CP1181"/>
      <c r="CQ1181"/>
      <c r="CR1181"/>
      <c r="CS1181"/>
      <c r="CT1181"/>
      <c r="CU1181"/>
      <c r="CV1181"/>
      <c r="CW1181"/>
      <c r="CX1181"/>
      <c r="CY1181"/>
      <c r="CZ1181"/>
      <c r="DA1181"/>
      <c r="DB1181"/>
      <c r="DC1181"/>
      <c r="DD1181"/>
      <c r="DM1181"/>
      <c r="DN1181"/>
    </row>
    <row r="1182" spans="37:118" x14ac:dyDescent="0.2"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  <c r="CB1182"/>
      <c r="CC1182"/>
      <c r="CD1182"/>
      <c r="CE1182"/>
      <c r="CF1182"/>
      <c r="CG1182"/>
      <c r="CH1182"/>
      <c r="CI1182"/>
      <c r="CJ1182"/>
      <c r="CK1182"/>
      <c r="CL1182"/>
      <c r="CM1182"/>
      <c r="CN1182"/>
      <c r="CO1182"/>
      <c r="CP1182"/>
      <c r="CQ1182"/>
      <c r="CR1182"/>
      <c r="CS1182"/>
      <c r="CT1182"/>
      <c r="CU1182"/>
      <c r="CV1182"/>
      <c r="CW1182"/>
      <c r="CX1182"/>
      <c r="CY1182"/>
      <c r="CZ1182"/>
      <c r="DA1182"/>
      <c r="DB1182"/>
      <c r="DC1182"/>
      <c r="DD1182"/>
      <c r="DM1182"/>
      <c r="DN1182"/>
    </row>
    <row r="1183" spans="37:118" x14ac:dyDescent="0.2"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M1183"/>
      <c r="DN1183"/>
    </row>
    <row r="1184" spans="37:118" x14ac:dyDescent="0.2"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  <c r="BY1184"/>
      <c r="BZ1184"/>
      <c r="CA1184"/>
      <c r="CB1184"/>
      <c r="CC1184"/>
      <c r="CD1184"/>
      <c r="CE1184"/>
      <c r="CF1184"/>
      <c r="CG1184"/>
      <c r="CH1184"/>
      <c r="CI1184"/>
      <c r="CJ1184"/>
      <c r="CK1184"/>
      <c r="CL1184"/>
      <c r="CM1184"/>
      <c r="CN1184"/>
      <c r="CO1184"/>
      <c r="CP1184"/>
      <c r="CQ1184"/>
      <c r="CR1184"/>
      <c r="CS1184"/>
      <c r="CT1184"/>
      <c r="CU1184"/>
      <c r="CV1184"/>
      <c r="CW1184"/>
      <c r="CX1184"/>
      <c r="CY1184"/>
      <c r="CZ1184"/>
      <c r="DA1184"/>
      <c r="DB1184"/>
      <c r="DC1184"/>
      <c r="DD1184"/>
      <c r="DM1184"/>
      <c r="DN1184"/>
    </row>
    <row r="1185" spans="37:118" x14ac:dyDescent="0.2"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  <c r="CB1185"/>
      <c r="CC1185"/>
      <c r="CD1185"/>
      <c r="CE1185"/>
      <c r="CF1185"/>
      <c r="CG1185"/>
      <c r="CH1185"/>
      <c r="CI1185"/>
      <c r="CJ1185"/>
      <c r="CK1185"/>
      <c r="CL1185"/>
      <c r="CM1185"/>
      <c r="CN1185"/>
      <c r="CO1185"/>
      <c r="CP1185"/>
      <c r="CQ1185"/>
      <c r="CR1185"/>
      <c r="CS1185"/>
      <c r="CT1185"/>
      <c r="CU1185"/>
      <c r="CV1185"/>
      <c r="CW1185"/>
      <c r="CX1185"/>
      <c r="CY1185"/>
      <c r="CZ1185"/>
      <c r="DA1185"/>
      <c r="DB1185"/>
      <c r="DC1185"/>
      <c r="DD1185"/>
      <c r="DM1185"/>
      <c r="DN1185"/>
    </row>
    <row r="1186" spans="37:118" x14ac:dyDescent="0.2"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M1186"/>
      <c r="DN1186"/>
    </row>
    <row r="1187" spans="37:118" x14ac:dyDescent="0.2"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  <c r="CB1187"/>
      <c r="CC1187"/>
      <c r="CD1187"/>
      <c r="CE1187"/>
      <c r="CF1187"/>
      <c r="CG1187"/>
      <c r="CH1187"/>
      <c r="CI1187"/>
      <c r="CJ1187"/>
      <c r="CK1187"/>
      <c r="CL1187"/>
      <c r="CM1187"/>
      <c r="CN1187"/>
      <c r="CO1187"/>
      <c r="CP1187"/>
      <c r="CQ1187"/>
      <c r="CR1187"/>
      <c r="CS1187"/>
      <c r="CT1187"/>
      <c r="CU1187"/>
      <c r="CV1187"/>
      <c r="CW1187"/>
      <c r="CX1187"/>
      <c r="CY1187"/>
      <c r="CZ1187"/>
      <c r="DA1187"/>
      <c r="DB1187"/>
      <c r="DC1187"/>
      <c r="DD1187"/>
      <c r="DM1187"/>
      <c r="DN1187"/>
    </row>
    <row r="1188" spans="37:118" x14ac:dyDescent="0.2"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M1188"/>
      <c r="DN1188"/>
    </row>
    <row r="1189" spans="37:118" x14ac:dyDescent="0.2"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  <c r="BY1189"/>
      <c r="BZ1189"/>
      <c r="CA1189"/>
      <c r="CB1189"/>
      <c r="CC1189"/>
      <c r="CD1189"/>
      <c r="CE1189"/>
      <c r="CF1189"/>
      <c r="CG1189"/>
      <c r="CH1189"/>
      <c r="CI1189"/>
      <c r="CJ1189"/>
      <c r="CK1189"/>
      <c r="CL1189"/>
      <c r="CM1189"/>
      <c r="CN1189"/>
      <c r="CO1189"/>
      <c r="CP1189"/>
      <c r="CQ1189"/>
      <c r="CR1189"/>
      <c r="CS1189"/>
      <c r="CT1189"/>
      <c r="CU1189"/>
      <c r="CV1189"/>
      <c r="CW1189"/>
      <c r="CX1189"/>
      <c r="CY1189"/>
      <c r="CZ1189"/>
      <c r="DA1189"/>
      <c r="DB1189"/>
      <c r="DC1189"/>
      <c r="DD1189"/>
      <c r="DM1189"/>
      <c r="DN1189"/>
    </row>
    <row r="1190" spans="37:118" x14ac:dyDescent="0.2"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  <c r="CB1190"/>
      <c r="CC1190"/>
      <c r="CD1190"/>
      <c r="CE1190"/>
      <c r="CF1190"/>
      <c r="CG1190"/>
      <c r="CH1190"/>
      <c r="CI1190"/>
      <c r="CJ1190"/>
      <c r="CK1190"/>
      <c r="CL1190"/>
      <c r="CM1190"/>
      <c r="CN1190"/>
      <c r="CO1190"/>
      <c r="CP1190"/>
      <c r="CQ1190"/>
      <c r="CR1190"/>
      <c r="CS1190"/>
      <c r="CT1190"/>
      <c r="CU1190"/>
      <c r="CV1190"/>
      <c r="CW1190"/>
      <c r="CX1190"/>
      <c r="CY1190"/>
      <c r="CZ1190"/>
      <c r="DA1190"/>
      <c r="DB1190"/>
      <c r="DC1190"/>
      <c r="DD1190"/>
      <c r="DM1190"/>
      <c r="DN1190"/>
    </row>
    <row r="1191" spans="37:118" x14ac:dyDescent="0.2"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M1191"/>
      <c r="DN1191"/>
    </row>
    <row r="1192" spans="37:118" x14ac:dyDescent="0.2"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  <c r="CB1192"/>
      <c r="CC1192"/>
      <c r="CD1192"/>
      <c r="CE1192"/>
      <c r="CF1192"/>
      <c r="CG1192"/>
      <c r="CH1192"/>
      <c r="CI1192"/>
      <c r="CJ1192"/>
      <c r="CK1192"/>
      <c r="CL1192"/>
      <c r="CM1192"/>
      <c r="CN1192"/>
      <c r="CO1192"/>
      <c r="CP1192"/>
      <c r="CQ1192"/>
      <c r="CR1192"/>
      <c r="CS1192"/>
      <c r="CT1192"/>
      <c r="CU1192"/>
      <c r="CV1192"/>
      <c r="CW1192"/>
      <c r="CX1192"/>
      <c r="CY1192"/>
      <c r="CZ1192"/>
      <c r="DA1192"/>
      <c r="DB1192"/>
      <c r="DC1192"/>
      <c r="DD1192"/>
      <c r="DM1192"/>
      <c r="DN1192"/>
    </row>
    <row r="1193" spans="37:118" x14ac:dyDescent="0.2"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M1193"/>
      <c r="DN1193"/>
    </row>
    <row r="1194" spans="37:118" x14ac:dyDescent="0.2"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  <c r="CB1194"/>
      <c r="CC1194"/>
      <c r="CD1194"/>
      <c r="CE1194"/>
      <c r="CF1194"/>
      <c r="CG1194"/>
      <c r="CH1194"/>
      <c r="CI1194"/>
      <c r="CJ1194"/>
      <c r="CK1194"/>
      <c r="CL1194"/>
      <c r="CM1194"/>
      <c r="CN1194"/>
      <c r="CO1194"/>
      <c r="CP1194"/>
      <c r="CQ1194"/>
      <c r="CR1194"/>
      <c r="CS1194"/>
      <c r="CT1194"/>
      <c r="CU1194"/>
      <c r="CV1194"/>
      <c r="CW1194"/>
      <c r="CX1194"/>
      <c r="CY1194"/>
      <c r="CZ1194"/>
      <c r="DA1194"/>
      <c r="DB1194"/>
      <c r="DC1194"/>
      <c r="DD1194"/>
      <c r="DM1194"/>
      <c r="DN1194"/>
    </row>
    <row r="1195" spans="37:118" x14ac:dyDescent="0.2"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M1195"/>
      <c r="DN1195"/>
    </row>
    <row r="1196" spans="37:118" x14ac:dyDescent="0.2"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  <c r="CB1196"/>
      <c r="CC1196"/>
      <c r="CD1196"/>
      <c r="CE1196"/>
      <c r="CF1196"/>
      <c r="CG1196"/>
      <c r="CH1196"/>
      <c r="CI1196"/>
      <c r="CJ1196"/>
      <c r="CK1196"/>
      <c r="CL1196"/>
      <c r="CM1196"/>
      <c r="CN1196"/>
      <c r="CO1196"/>
      <c r="CP1196"/>
      <c r="CQ1196"/>
      <c r="CR1196"/>
      <c r="CS1196"/>
      <c r="CT1196"/>
      <c r="CU1196"/>
      <c r="CV1196"/>
      <c r="CW1196"/>
      <c r="CX1196"/>
      <c r="CY1196"/>
      <c r="CZ1196"/>
      <c r="DA1196"/>
      <c r="DB1196"/>
      <c r="DC1196"/>
      <c r="DD1196"/>
      <c r="DM1196"/>
      <c r="DN1196"/>
    </row>
    <row r="1197" spans="37:118" x14ac:dyDescent="0.2"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M1197"/>
      <c r="DN1197"/>
    </row>
    <row r="1198" spans="37:118" x14ac:dyDescent="0.2"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  <c r="BY1198"/>
      <c r="BZ1198"/>
      <c r="CA1198"/>
      <c r="CB1198"/>
      <c r="CC1198"/>
      <c r="CD1198"/>
      <c r="CE1198"/>
      <c r="CF1198"/>
      <c r="CG1198"/>
      <c r="CH1198"/>
      <c r="CI1198"/>
      <c r="CJ1198"/>
      <c r="CK1198"/>
      <c r="CL1198"/>
      <c r="CM1198"/>
      <c r="CN1198"/>
      <c r="CO1198"/>
      <c r="CP1198"/>
      <c r="CQ1198"/>
      <c r="CR1198"/>
      <c r="CS1198"/>
      <c r="CT1198"/>
      <c r="CU1198"/>
      <c r="CV1198"/>
      <c r="CW1198"/>
      <c r="CX1198"/>
      <c r="CY1198"/>
      <c r="CZ1198"/>
      <c r="DA1198"/>
      <c r="DB1198"/>
      <c r="DC1198"/>
      <c r="DD1198"/>
      <c r="DM1198"/>
      <c r="DN1198"/>
    </row>
    <row r="1199" spans="37:118" x14ac:dyDescent="0.2"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  <c r="BY1199"/>
      <c r="BZ1199"/>
      <c r="CA1199"/>
      <c r="CB1199"/>
      <c r="CC1199"/>
      <c r="CD1199"/>
      <c r="CE1199"/>
      <c r="CF1199"/>
      <c r="CG1199"/>
      <c r="CH1199"/>
      <c r="CI1199"/>
      <c r="CJ1199"/>
      <c r="CK1199"/>
      <c r="CL1199"/>
      <c r="CM1199"/>
      <c r="CN1199"/>
      <c r="CO1199"/>
      <c r="CP1199"/>
      <c r="CQ1199"/>
      <c r="CR1199"/>
      <c r="CS1199"/>
      <c r="CT1199"/>
      <c r="CU1199"/>
      <c r="CV1199"/>
      <c r="CW1199"/>
      <c r="CX1199"/>
      <c r="CY1199"/>
      <c r="CZ1199"/>
      <c r="DA1199"/>
      <c r="DB1199"/>
      <c r="DC1199"/>
      <c r="DD1199"/>
      <c r="DM1199"/>
      <c r="DN1199"/>
    </row>
    <row r="1200" spans="37:118" x14ac:dyDescent="0.2"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  <c r="BY1200"/>
      <c r="BZ1200"/>
      <c r="CA1200"/>
      <c r="CB1200"/>
      <c r="CC1200"/>
      <c r="CD1200"/>
      <c r="CE1200"/>
      <c r="CF1200"/>
      <c r="CG1200"/>
      <c r="CH1200"/>
      <c r="CI1200"/>
      <c r="CJ1200"/>
      <c r="CK1200"/>
      <c r="CL1200"/>
      <c r="CM1200"/>
      <c r="CN1200"/>
      <c r="CO1200"/>
      <c r="CP1200"/>
      <c r="CQ1200"/>
      <c r="CR1200"/>
      <c r="CS1200"/>
      <c r="CT1200"/>
      <c r="CU1200"/>
      <c r="CV1200"/>
      <c r="CW1200"/>
      <c r="CX1200"/>
      <c r="CY1200"/>
      <c r="CZ1200"/>
      <c r="DA1200"/>
      <c r="DB1200"/>
      <c r="DC1200"/>
      <c r="DD1200"/>
      <c r="DM1200"/>
      <c r="DN1200"/>
    </row>
    <row r="1201" spans="37:118" x14ac:dyDescent="0.2"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  <c r="BY1201"/>
      <c r="BZ1201"/>
      <c r="CA1201"/>
      <c r="CB1201"/>
      <c r="CC1201"/>
      <c r="CD1201"/>
      <c r="CE1201"/>
      <c r="CF1201"/>
      <c r="CG1201"/>
      <c r="CH1201"/>
      <c r="CI1201"/>
      <c r="CJ1201"/>
      <c r="CK1201"/>
      <c r="CL1201"/>
      <c r="CM1201"/>
      <c r="CN1201"/>
      <c r="CO1201"/>
      <c r="CP1201"/>
      <c r="CQ1201"/>
      <c r="CR1201"/>
      <c r="CS1201"/>
      <c r="CT1201"/>
      <c r="CU1201"/>
      <c r="CV1201"/>
      <c r="CW1201"/>
      <c r="CX1201"/>
      <c r="CY1201"/>
      <c r="CZ1201"/>
      <c r="DA1201"/>
      <c r="DB1201"/>
      <c r="DC1201"/>
      <c r="DD1201"/>
      <c r="DM1201"/>
      <c r="DN1201"/>
    </row>
    <row r="1202" spans="37:118" x14ac:dyDescent="0.2"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  <c r="BY1202"/>
      <c r="BZ1202"/>
      <c r="CA1202"/>
      <c r="CB1202"/>
      <c r="CC1202"/>
      <c r="CD1202"/>
      <c r="CE1202"/>
      <c r="CF1202"/>
      <c r="CG1202"/>
      <c r="CH1202"/>
      <c r="CI1202"/>
      <c r="CJ1202"/>
      <c r="CK1202"/>
      <c r="CL1202"/>
      <c r="CM1202"/>
      <c r="CN1202"/>
      <c r="CO1202"/>
      <c r="CP1202"/>
      <c r="CQ1202"/>
      <c r="CR1202"/>
      <c r="CS1202"/>
      <c r="CT1202"/>
      <c r="CU1202"/>
      <c r="CV1202"/>
      <c r="CW1202"/>
      <c r="CX1202"/>
      <c r="CY1202"/>
      <c r="CZ1202"/>
      <c r="DA1202"/>
      <c r="DB1202"/>
      <c r="DC1202"/>
      <c r="DD1202"/>
      <c r="DM1202"/>
      <c r="DN1202"/>
    </row>
    <row r="1203" spans="37:118" x14ac:dyDescent="0.2"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  <c r="BY1203"/>
      <c r="BZ1203"/>
      <c r="CA1203"/>
      <c r="CB1203"/>
      <c r="CC1203"/>
      <c r="CD1203"/>
      <c r="CE1203"/>
      <c r="CF1203"/>
      <c r="CG1203"/>
      <c r="CH1203"/>
      <c r="CI1203"/>
      <c r="CJ1203"/>
      <c r="CK1203"/>
      <c r="CL1203"/>
      <c r="CM1203"/>
      <c r="CN1203"/>
      <c r="CO1203"/>
      <c r="CP1203"/>
      <c r="CQ1203"/>
      <c r="CR1203"/>
      <c r="CS1203"/>
      <c r="CT1203"/>
      <c r="CU1203"/>
      <c r="CV1203"/>
      <c r="CW1203"/>
      <c r="CX1203"/>
      <c r="CY1203"/>
      <c r="CZ1203"/>
      <c r="DA1203"/>
      <c r="DB1203"/>
      <c r="DC1203"/>
      <c r="DD1203"/>
      <c r="DM1203"/>
      <c r="DN1203"/>
    </row>
    <row r="1204" spans="37:118" x14ac:dyDescent="0.2"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  <c r="BY1204"/>
      <c r="BZ1204"/>
      <c r="CA1204"/>
      <c r="CB1204"/>
      <c r="CC1204"/>
      <c r="CD1204"/>
      <c r="CE1204"/>
      <c r="CF1204"/>
      <c r="CG1204"/>
      <c r="CH1204"/>
      <c r="CI1204"/>
      <c r="CJ1204"/>
      <c r="CK1204"/>
      <c r="CL1204"/>
      <c r="CM1204"/>
      <c r="CN1204"/>
      <c r="CO1204"/>
      <c r="CP1204"/>
      <c r="CQ1204"/>
      <c r="CR1204"/>
      <c r="CS1204"/>
      <c r="CT1204"/>
      <c r="CU1204"/>
      <c r="CV1204"/>
      <c r="CW1204"/>
      <c r="CX1204"/>
      <c r="CY1204"/>
      <c r="CZ1204"/>
      <c r="DA1204"/>
      <c r="DB1204"/>
      <c r="DC1204"/>
      <c r="DD1204"/>
      <c r="DM1204"/>
      <c r="DN1204"/>
    </row>
    <row r="1205" spans="37:118" x14ac:dyDescent="0.2"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  <c r="CB1205"/>
      <c r="CC1205"/>
      <c r="CD1205"/>
      <c r="CE1205"/>
      <c r="CF1205"/>
      <c r="CG1205"/>
      <c r="CH1205"/>
      <c r="CI1205"/>
      <c r="CJ1205"/>
      <c r="CK1205"/>
      <c r="CL1205"/>
      <c r="CM1205"/>
      <c r="CN1205"/>
      <c r="CO1205"/>
      <c r="CP1205"/>
      <c r="CQ1205"/>
      <c r="CR1205"/>
      <c r="CS1205"/>
      <c r="CT1205"/>
      <c r="CU1205"/>
      <c r="CV1205"/>
      <c r="CW1205"/>
      <c r="CX1205"/>
      <c r="CY1205"/>
      <c r="CZ1205"/>
      <c r="DA1205"/>
      <c r="DB1205"/>
      <c r="DC1205"/>
      <c r="DD1205"/>
      <c r="DM1205"/>
      <c r="DN1205"/>
    </row>
    <row r="1206" spans="37:118" x14ac:dyDescent="0.2"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M1206"/>
      <c r="DN1206"/>
    </row>
    <row r="1207" spans="37:118" x14ac:dyDescent="0.2"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  <c r="CB1207"/>
      <c r="CC1207"/>
      <c r="CD1207"/>
      <c r="CE1207"/>
      <c r="CF1207"/>
      <c r="CG1207"/>
      <c r="CH1207"/>
      <c r="CI1207"/>
      <c r="CJ1207"/>
      <c r="CK1207"/>
      <c r="CL1207"/>
      <c r="CM1207"/>
      <c r="CN1207"/>
      <c r="CO1207"/>
      <c r="CP1207"/>
      <c r="CQ1207"/>
      <c r="CR1207"/>
      <c r="CS1207"/>
      <c r="CT1207"/>
      <c r="CU1207"/>
      <c r="CV1207"/>
      <c r="CW1207"/>
      <c r="CX1207"/>
      <c r="CY1207"/>
      <c r="CZ1207"/>
      <c r="DA1207"/>
      <c r="DB1207"/>
      <c r="DC1207"/>
      <c r="DD1207"/>
      <c r="DM1207"/>
      <c r="DN1207"/>
    </row>
    <row r="1208" spans="37:118" x14ac:dyDescent="0.2"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M1208"/>
      <c r="DN1208"/>
    </row>
    <row r="1209" spans="37:118" x14ac:dyDescent="0.2"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  <c r="BY1209"/>
      <c r="BZ1209"/>
      <c r="CA1209"/>
      <c r="CB1209"/>
      <c r="CC1209"/>
      <c r="CD1209"/>
      <c r="CE1209"/>
      <c r="CF1209"/>
      <c r="CG1209"/>
      <c r="CH1209"/>
      <c r="CI1209"/>
      <c r="CJ1209"/>
      <c r="CK1209"/>
      <c r="CL1209"/>
      <c r="CM1209"/>
      <c r="CN1209"/>
      <c r="CO1209"/>
      <c r="CP1209"/>
      <c r="CQ1209"/>
      <c r="CR1209"/>
      <c r="CS1209"/>
      <c r="CT1209"/>
      <c r="CU1209"/>
      <c r="CV1209"/>
      <c r="CW1209"/>
      <c r="CX1209"/>
      <c r="CY1209"/>
      <c r="CZ1209"/>
      <c r="DA1209"/>
      <c r="DB1209"/>
      <c r="DC1209"/>
      <c r="DD1209"/>
      <c r="DM1209"/>
      <c r="DN1209"/>
    </row>
    <row r="1210" spans="37:118" x14ac:dyDescent="0.2"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  <c r="BY1210"/>
      <c r="BZ1210"/>
      <c r="CA1210"/>
      <c r="CB1210"/>
      <c r="CC1210"/>
      <c r="CD1210"/>
      <c r="CE1210"/>
      <c r="CF1210"/>
      <c r="CG1210"/>
      <c r="CH1210"/>
      <c r="CI1210"/>
      <c r="CJ1210"/>
      <c r="CK1210"/>
      <c r="CL1210"/>
      <c r="CM1210"/>
      <c r="CN1210"/>
      <c r="CO1210"/>
      <c r="CP1210"/>
      <c r="CQ1210"/>
      <c r="CR1210"/>
      <c r="CS1210"/>
      <c r="CT1210"/>
      <c r="CU1210"/>
      <c r="CV1210"/>
      <c r="CW1210"/>
      <c r="CX1210"/>
      <c r="CY1210"/>
      <c r="CZ1210"/>
      <c r="DA1210"/>
      <c r="DB1210"/>
      <c r="DC1210"/>
      <c r="DD1210"/>
      <c r="DM1210"/>
      <c r="DN1210"/>
    </row>
    <row r="1211" spans="37:118" x14ac:dyDescent="0.2"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  <c r="BY1211"/>
      <c r="BZ1211"/>
      <c r="CA1211"/>
      <c r="CB1211"/>
      <c r="CC1211"/>
      <c r="CD1211"/>
      <c r="CE1211"/>
      <c r="CF1211"/>
      <c r="CG1211"/>
      <c r="CH1211"/>
      <c r="CI1211"/>
      <c r="CJ1211"/>
      <c r="CK1211"/>
      <c r="CL1211"/>
      <c r="CM1211"/>
      <c r="CN1211"/>
      <c r="CO1211"/>
      <c r="CP1211"/>
      <c r="CQ1211"/>
      <c r="CR1211"/>
      <c r="CS1211"/>
      <c r="CT1211"/>
      <c r="CU1211"/>
      <c r="CV1211"/>
      <c r="CW1211"/>
      <c r="CX1211"/>
      <c r="CY1211"/>
      <c r="CZ1211"/>
      <c r="DA1211"/>
      <c r="DB1211"/>
      <c r="DC1211"/>
      <c r="DD1211"/>
      <c r="DM1211"/>
      <c r="DN1211"/>
    </row>
    <row r="1212" spans="37:118" x14ac:dyDescent="0.2"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  <c r="BY1212"/>
      <c r="BZ1212"/>
      <c r="CA1212"/>
      <c r="CB1212"/>
      <c r="CC1212"/>
      <c r="CD1212"/>
      <c r="CE1212"/>
      <c r="CF1212"/>
      <c r="CG1212"/>
      <c r="CH1212"/>
      <c r="CI1212"/>
      <c r="CJ1212"/>
      <c r="CK1212"/>
      <c r="CL1212"/>
      <c r="CM1212"/>
      <c r="CN1212"/>
      <c r="CO1212"/>
      <c r="CP1212"/>
      <c r="CQ1212"/>
      <c r="CR1212"/>
      <c r="CS1212"/>
      <c r="CT1212"/>
      <c r="CU1212"/>
      <c r="CV1212"/>
      <c r="CW1212"/>
      <c r="CX1212"/>
      <c r="CY1212"/>
      <c r="CZ1212"/>
      <c r="DA1212"/>
      <c r="DB1212"/>
      <c r="DC1212"/>
      <c r="DD1212"/>
      <c r="DM1212"/>
      <c r="DN1212"/>
    </row>
    <row r="1213" spans="37:118" x14ac:dyDescent="0.2"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  <c r="BY1213"/>
      <c r="BZ1213"/>
      <c r="CA1213"/>
      <c r="CB1213"/>
      <c r="CC1213"/>
      <c r="CD1213"/>
      <c r="CE1213"/>
      <c r="CF1213"/>
      <c r="CG1213"/>
      <c r="CH1213"/>
      <c r="CI1213"/>
      <c r="CJ1213"/>
      <c r="CK1213"/>
      <c r="CL1213"/>
      <c r="CM1213"/>
      <c r="CN1213"/>
      <c r="CO1213"/>
      <c r="CP1213"/>
      <c r="CQ1213"/>
      <c r="CR1213"/>
      <c r="CS1213"/>
      <c r="CT1213"/>
      <c r="CU1213"/>
      <c r="CV1213"/>
      <c r="CW1213"/>
      <c r="CX1213"/>
      <c r="CY1213"/>
      <c r="CZ1213"/>
      <c r="DA1213"/>
      <c r="DB1213"/>
      <c r="DC1213"/>
      <c r="DD1213"/>
      <c r="DM1213"/>
      <c r="DN1213"/>
    </row>
    <row r="1214" spans="37:118" x14ac:dyDescent="0.2"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  <c r="BY1214"/>
      <c r="BZ1214"/>
      <c r="CA1214"/>
      <c r="CB1214"/>
      <c r="CC1214"/>
      <c r="CD1214"/>
      <c r="CE1214"/>
      <c r="CF1214"/>
      <c r="CG1214"/>
      <c r="CH1214"/>
      <c r="CI1214"/>
      <c r="CJ1214"/>
      <c r="CK1214"/>
      <c r="CL1214"/>
      <c r="CM1214"/>
      <c r="CN1214"/>
      <c r="CO1214"/>
      <c r="CP1214"/>
      <c r="CQ1214"/>
      <c r="CR1214"/>
      <c r="CS1214"/>
      <c r="CT1214"/>
      <c r="CU1214"/>
      <c r="CV1214"/>
      <c r="CW1214"/>
      <c r="CX1214"/>
      <c r="CY1214"/>
      <c r="CZ1214"/>
      <c r="DA1214"/>
      <c r="DB1214"/>
      <c r="DC1214"/>
      <c r="DD1214"/>
      <c r="DM1214"/>
      <c r="DN1214"/>
    </row>
    <row r="1215" spans="37:118" x14ac:dyDescent="0.2"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  <c r="BY1215"/>
      <c r="BZ1215"/>
      <c r="CA1215"/>
      <c r="CB1215"/>
      <c r="CC1215"/>
      <c r="CD1215"/>
      <c r="CE1215"/>
      <c r="CF1215"/>
      <c r="CG1215"/>
      <c r="CH1215"/>
      <c r="CI1215"/>
      <c r="CJ1215"/>
      <c r="CK1215"/>
      <c r="CL1215"/>
      <c r="CM1215"/>
      <c r="CN1215"/>
      <c r="CO1215"/>
      <c r="CP1215"/>
      <c r="CQ1215"/>
      <c r="CR1215"/>
      <c r="CS1215"/>
      <c r="CT1215"/>
      <c r="CU1215"/>
      <c r="CV1215"/>
      <c r="CW1215"/>
      <c r="CX1215"/>
      <c r="CY1215"/>
      <c r="CZ1215"/>
      <c r="DA1215"/>
      <c r="DB1215"/>
      <c r="DC1215"/>
      <c r="DD1215"/>
      <c r="DM1215"/>
      <c r="DN1215"/>
    </row>
    <row r="1216" spans="37:118" x14ac:dyDescent="0.2"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  <c r="BY1216"/>
      <c r="BZ1216"/>
      <c r="CA1216"/>
      <c r="CB1216"/>
      <c r="CC1216"/>
      <c r="CD1216"/>
      <c r="CE1216"/>
      <c r="CF1216"/>
      <c r="CG1216"/>
      <c r="CH1216"/>
      <c r="CI1216"/>
      <c r="CJ1216"/>
      <c r="CK1216"/>
      <c r="CL1216"/>
      <c r="CM1216"/>
      <c r="CN1216"/>
      <c r="CO1216"/>
      <c r="CP1216"/>
      <c r="CQ1216"/>
      <c r="CR1216"/>
      <c r="CS1216"/>
      <c r="CT1216"/>
      <c r="CU1216"/>
      <c r="CV1216"/>
      <c r="CW1216"/>
      <c r="CX1216"/>
      <c r="CY1216"/>
      <c r="CZ1216"/>
      <c r="DA1216"/>
      <c r="DB1216"/>
      <c r="DC1216"/>
      <c r="DD1216"/>
      <c r="DM1216"/>
      <c r="DN1216"/>
    </row>
    <row r="1217" spans="37:118" x14ac:dyDescent="0.2"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  <c r="BY1217"/>
      <c r="BZ1217"/>
      <c r="CA1217"/>
      <c r="CB1217"/>
      <c r="CC1217"/>
      <c r="CD1217"/>
      <c r="CE1217"/>
      <c r="CF1217"/>
      <c r="CG1217"/>
      <c r="CH1217"/>
      <c r="CI1217"/>
      <c r="CJ1217"/>
      <c r="CK1217"/>
      <c r="CL1217"/>
      <c r="CM1217"/>
      <c r="CN1217"/>
      <c r="CO1217"/>
      <c r="CP1217"/>
      <c r="CQ1217"/>
      <c r="CR1217"/>
      <c r="CS1217"/>
      <c r="CT1217"/>
      <c r="CU1217"/>
      <c r="CV1217"/>
      <c r="CW1217"/>
      <c r="CX1217"/>
      <c r="CY1217"/>
      <c r="CZ1217"/>
      <c r="DA1217"/>
      <c r="DB1217"/>
      <c r="DC1217"/>
      <c r="DD1217"/>
      <c r="DM1217"/>
      <c r="DN1217"/>
    </row>
    <row r="1218" spans="37:118" x14ac:dyDescent="0.2"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  <c r="BY1218"/>
      <c r="BZ1218"/>
      <c r="CA1218"/>
      <c r="CB1218"/>
      <c r="CC1218"/>
      <c r="CD1218"/>
      <c r="CE1218"/>
      <c r="CF1218"/>
      <c r="CG1218"/>
      <c r="CH1218"/>
      <c r="CI1218"/>
      <c r="CJ1218"/>
      <c r="CK1218"/>
      <c r="CL1218"/>
      <c r="CM1218"/>
      <c r="CN1218"/>
      <c r="CO1218"/>
      <c r="CP1218"/>
      <c r="CQ1218"/>
      <c r="CR1218"/>
      <c r="CS1218"/>
      <c r="CT1218"/>
      <c r="CU1218"/>
      <c r="CV1218"/>
      <c r="CW1218"/>
      <c r="CX1218"/>
      <c r="CY1218"/>
      <c r="CZ1218"/>
      <c r="DA1218"/>
      <c r="DB1218"/>
      <c r="DC1218"/>
      <c r="DD1218"/>
      <c r="DM1218"/>
      <c r="DN1218"/>
    </row>
    <row r="1219" spans="37:118" x14ac:dyDescent="0.2"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  <c r="CB1219"/>
      <c r="CC1219"/>
      <c r="CD1219"/>
      <c r="CE1219"/>
      <c r="CF1219"/>
      <c r="CG1219"/>
      <c r="CH1219"/>
      <c r="CI1219"/>
      <c r="CJ1219"/>
      <c r="CK1219"/>
      <c r="CL1219"/>
      <c r="CM1219"/>
      <c r="CN1219"/>
      <c r="CO1219"/>
      <c r="CP1219"/>
      <c r="CQ1219"/>
      <c r="CR1219"/>
      <c r="CS1219"/>
      <c r="CT1219"/>
      <c r="CU1219"/>
      <c r="CV1219"/>
      <c r="CW1219"/>
      <c r="CX1219"/>
      <c r="CY1219"/>
      <c r="CZ1219"/>
      <c r="DA1219"/>
      <c r="DB1219"/>
      <c r="DC1219"/>
      <c r="DD1219"/>
      <c r="DM1219"/>
      <c r="DN1219"/>
    </row>
    <row r="1220" spans="37:118" x14ac:dyDescent="0.2"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M1220"/>
      <c r="DN1220"/>
    </row>
    <row r="1221" spans="37:118" x14ac:dyDescent="0.2"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  <c r="CB1221"/>
      <c r="CC1221"/>
      <c r="CD1221"/>
      <c r="CE1221"/>
      <c r="CF1221"/>
      <c r="CG1221"/>
      <c r="CH1221"/>
      <c r="CI1221"/>
      <c r="CJ1221"/>
      <c r="CK1221"/>
      <c r="CL1221"/>
      <c r="CM1221"/>
      <c r="CN1221"/>
      <c r="CO1221"/>
      <c r="CP1221"/>
      <c r="CQ1221"/>
      <c r="CR1221"/>
      <c r="CS1221"/>
      <c r="CT1221"/>
      <c r="CU1221"/>
      <c r="CV1221"/>
      <c r="CW1221"/>
      <c r="CX1221"/>
      <c r="CY1221"/>
      <c r="CZ1221"/>
      <c r="DA1221"/>
      <c r="DB1221"/>
      <c r="DC1221"/>
      <c r="DD1221"/>
      <c r="DM1221"/>
      <c r="DN1221"/>
    </row>
    <row r="1222" spans="37:118" x14ac:dyDescent="0.2"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M1222"/>
      <c r="DN1222"/>
    </row>
    <row r="1223" spans="37:118" x14ac:dyDescent="0.2"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  <c r="CB1223"/>
      <c r="CC1223"/>
      <c r="CD1223"/>
      <c r="CE1223"/>
      <c r="CF1223"/>
      <c r="CG1223"/>
      <c r="CH1223"/>
      <c r="CI1223"/>
      <c r="CJ1223"/>
      <c r="CK1223"/>
      <c r="CL1223"/>
      <c r="CM1223"/>
      <c r="CN1223"/>
      <c r="CO1223"/>
      <c r="CP1223"/>
      <c r="CQ1223"/>
      <c r="CR1223"/>
      <c r="CS1223"/>
      <c r="CT1223"/>
      <c r="CU1223"/>
      <c r="CV1223"/>
      <c r="CW1223"/>
      <c r="CX1223"/>
      <c r="CY1223"/>
      <c r="CZ1223"/>
      <c r="DA1223"/>
      <c r="DB1223"/>
      <c r="DC1223"/>
      <c r="DD1223"/>
      <c r="DM1223"/>
      <c r="DN1223"/>
    </row>
    <row r="1224" spans="37:118" x14ac:dyDescent="0.2"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M1224"/>
      <c r="DN1224"/>
    </row>
    <row r="1225" spans="37:118" x14ac:dyDescent="0.2"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  <c r="BY1225"/>
      <c r="BZ1225"/>
      <c r="CA1225"/>
      <c r="CB1225"/>
      <c r="CC1225"/>
      <c r="CD1225"/>
      <c r="CE1225"/>
      <c r="CF1225"/>
      <c r="CG1225"/>
      <c r="CH1225"/>
      <c r="CI1225"/>
      <c r="CJ1225"/>
      <c r="CK1225"/>
      <c r="CL1225"/>
      <c r="CM1225"/>
      <c r="CN1225"/>
      <c r="CO1225"/>
      <c r="CP1225"/>
      <c r="CQ1225"/>
      <c r="CR1225"/>
      <c r="CS1225"/>
      <c r="CT1225"/>
      <c r="CU1225"/>
      <c r="CV1225"/>
      <c r="CW1225"/>
      <c r="CX1225"/>
      <c r="CY1225"/>
      <c r="CZ1225"/>
      <c r="DA1225"/>
      <c r="DB1225"/>
      <c r="DC1225"/>
      <c r="DD1225"/>
      <c r="DM1225"/>
      <c r="DN1225"/>
    </row>
    <row r="1226" spans="37:118" x14ac:dyDescent="0.2"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  <c r="CB1226"/>
      <c r="CC1226"/>
      <c r="CD1226"/>
      <c r="CE1226"/>
      <c r="CF1226"/>
      <c r="CG1226"/>
      <c r="CH1226"/>
      <c r="CI1226"/>
      <c r="CJ1226"/>
      <c r="CK1226"/>
      <c r="CL1226"/>
      <c r="CM1226"/>
      <c r="CN1226"/>
      <c r="CO1226"/>
      <c r="CP1226"/>
      <c r="CQ1226"/>
      <c r="CR1226"/>
      <c r="CS1226"/>
      <c r="CT1226"/>
      <c r="CU1226"/>
      <c r="CV1226"/>
      <c r="CW1226"/>
      <c r="CX1226"/>
      <c r="CY1226"/>
      <c r="CZ1226"/>
      <c r="DA1226"/>
      <c r="DB1226"/>
      <c r="DC1226"/>
      <c r="DD1226"/>
      <c r="DM1226"/>
      <c r="DN1226"/>
    </row>
    <row r="1227" spans="37:118" x14ac:dyDescent="0.2"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M1227"/>
      <c r="DN1227"/>
    </row>
    <row r="1228" spans="37:118" x14ac:dyDescent="0.2"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  <c r="CB1228"/>
      <c r="CC1228"/>
      <c r="CD1228"/>
      <c r="CE1228"/>
      <c r="CF1228"/>
      <c r="CG1228"/>
      <c r="CH1228"/>
      <c r="CI1228"/>
      <c r="CJ1228"/>
      <c r="CK1228"/>
      <c r="CL1228"/>
      <c r="CM1228"/>
      <c r="CN1228"/>
      <c r="CO1228"/>
      <c r="CP1228"/>
      <c r="CQ1228"/>
      <c r="CR1228"/>
      <c r="CS1228"/>
      <c r="CT1228"/>
      <c r="CU1228"/>
      <c r="CV1228"/>
      <c r="CW1228"/>
      <c r="CX1228"/>
      <c r="CY1228"/>
      <c r="CZ1228"/>
      <c r="DA1228"/>
      <c r="DB1228"/>
      <c r="DC1228"/>
      <c r="DD1228"/>
      <c r="DM1228"/>
      <c r="DN1228"/>
    </row>
    <row r="1229" spans="37:118" x14ac:dyDescent="0.2"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M1229"/>
      <c r="DN1229"/>
    </row>
    <row r="1230" spans="37:118" x14ac:dyDescent="0.2"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  <c r="CB1230"/>
      <c r="CC1230"/>
      <c r="CD1230"/>
      <c r="CE1230"/>
      <c r="CF1230"/>
      <c r="CG1230"/>
      <c r="CH1230"/>
      <c r="CI1230"/>
      <c r="CJ1230"/>
      <c r="CK1230"/>
      <c r="CL1230"/>
      <c r="CM1230"/>
      <c r="CN1230"/>
      <c r="CO1230"/>
      <c r="CP1230"/>
      <c r="CQ1230"/>
      <c r="CR1230"/>
      <c r="CS1230"/>
      <c r="CT1230"/>
      <c r="CU1230"/>
      <c r="CV1230"/>
      <c r="CW1230"/>
      <c r="CX1230"/>
      <c r="CY1230"/>
      <c r="CZ1230"/>
      <c r="DA1230"/>
      <c r="DB1230"/>
      <c r="DC1230"/>
      <c r="DD1230"/>
      <c r="DM1230"/>
      <c r="DN1230"/>
    </row>
    <row r="1231" spans="37:118" x14ac:dyDescent="0.2"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M1231"/>
      <c r="DN1231"/>
    </row>
    <row r="1232" spans="37:118" x14ac:dyDescent="0.2"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  <c r="CB1232"/>
      <c r="CC1232"/>
      <c r="CD1232"/>
      <c r="CE1232"/>
      <c r="CF1232"/>
      <c r="CG1232"/>
      <c r="CH1232"/>
      <c r="CI1232"/>
      <c r="CJ1232"/>
      <c r="CK1232"/>
      <c r="CL1232"/>
      <c r="CM1232"/>
      <c r="CN1232"/>
      <c r="CO1232"/>
      <c r="CP1232"/>
      <c r="CQ1232"/>
      <c r="CR1232"/>
      <c r="CS1232"/>
      <c r="CT1232"/>
      <c r="CU1232"/>
      <c r="CV1232"/>
      <c r="CW1232"/>
      <c r="CX1232"/>
      <c r="CY1232"/>
      <c r="CZ1232"/>
      <c r="DA1232"/>
      <c r="DB1232"/>
      <c r="DC1232"/>
      <c r="DD1232"/>
      <c r="DM1232"/>
      <c r="DN1232"/>
    </row>
    <row r="1233" spans="37:118" x14ac:dyDescent="0.2"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M1233"/>
      <c r="DN1233"/>
    </row>
    <row r="1234" spans="37:118" x14ac:dyDescent="0.2"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  <c r="BY1234"/>
      <c r="BZ1234"/>
      <c r="CA1234"/>
      <c r="CB1234"/>
      <c r="CC1234"/>
      <c r="CD1234"/>
      <c r="CE1234"/>
      <c r="CF1234"/>
      <c r="CG1234"/>
      <c r="CH1234"/>
      <c r="CI1234"/>
      <c r="CJ1234"/>
      <c r="CK1234"/>
      <c r="CL1234"/>
      <c r="CM1234"/>
      <c r="CN1234"/>
      <c r="CO1234"/>
      <c r="CP1234"/>
      <c r="CQ1234"/>
      <c r="CR1234"/>
      <c r="CS1234"/>
      <c r="CT1234"/>
      <c r="CU1234"/>
      <c r="CV1234"/>
      <c r="CW1234"/>
      <c r="CX1234"/>
      <c r="CY1234"/>
      <c r="CZ1234"/>
      <c r="DA1234"/>
      <c r="DB1234"/>
      <c r="DC1234"/>
      <c r="DD1234"/>
      <c r="DM1234"/>
      <c r="DN1234"/>
    </row>
    <row r="1235" spans="37:118" x14ac:dyDescent="0.2"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  <c r="BY1235"/>
      <c r="BZ1235"/>
      <c r="CA1235"/>
      <c r="CB1235"/>
      <c r="CC1235"/>
      <c r="CD1235"/>
      <c r="CE1235"/>
      <c r="CF1235"/>
      <c r="CG1235"/>
      <c r="CH1235"/>
      <c r="CI1235"/>
      <c r="CJ1235"/>
      <c r="CK1235"/>
      <c r="CL1235"/>
      <c r="CM1235"/>
      <c r="CN1235"/>
      <c r="CO1235"/>
      <c r="CP1235"/>
      <c r="CQ1235"/>
      <c r="CR1235"/>
      <c r="CS1235"/>
      <c r="CT1235"/>
      <c r="CU1235"/>
      <c r="CV1235"/>
      <c r="CW1235"/>
      <c r="CX1235"/>
      <c r="CY1235"/>
      <c r="CZ1235"/>
      <c r="DA1235"/>
      <c r="DB1235"/>
      <c r="DC1235"/>
      <c r="DD1235"/>
      <c r="DM1235"/>
      <c r="DN1235"/>
    </row>
    <row r="1236" spans="37:118" x14ac:dyDescent="0.2"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  <c r="BY1236"/>
      <c r="BZ1236"/>
      <c r="CA1236"/>
      <c r="CB1236"/>
      <c r="CC1236"/>
      <c r="CD1236"/>
      <c r="CE1236"/>
      <c r="CF1236"/>
      <c r="CG1236"/>
      <c r="CH1236"/>
      <c r="CI1236"/>
      <c r="CJ1236"/>
      <c r="CK1236"/>
      <c r="CL1236"/>
      <c r="CM1236"/>
      <c r="CN1236"/>
      <c r="CO1236"/>
      <c r="CP1236"/>
      <c r="CQ1236"/>
      <c r="CR1236"/>
      <c r="CS1236"/>
      <c r="CT1236"/>
      <c r="CU1236"/>
      <c r="CV1236"/>
      <c r="CW1236"/>
      <c r="CX1236"/>
      <c r="CY1236"/>
      <c r="CZ1236"/>
      <c r="DA1236"/>
      <c r="DB1236"/>
      <c r="DC1236"/>
      <c r="DD1236"/>
      <c r="DM1236"/>
      <c r="DN1236"/>
    </row>
    <row r="1237" spans="37:118" x14ac:dyDescent="0.2"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  <c r="BY1237"/>
      <c r="BZ1237"/>
      <c r="CA1237"/>
      <c r="CB1237"/>
      <c r="CC1237"/>
      <c r="CD1237"/>
      <c r="CE1237"/>
      <c r="CF1237"/>
      <c r="CG1237"/>
      <c r="CH1237"/>
      <c r="CI1237"/>
      <c r="CJ1237"/>
      <c r="CK1237"/>
      <c r="CL1237"/>
      <c r="CM1237"/>
      <c r="CN1237"/>
      <c r="CO1237"/>
      <c r="CP1237"/>
      <c r="CQ1237"/>
      <c r="CR1237"/>
      <c r="CS1237"/>
      <c r="CT1237"/>
      <c r="CU1237"/>
      <c r="CV1237"/>
      <c r="CW1237"/>
      <c r="CX1237"/>
      <c r="CY1237"/>
      <c r="CZ1237"/>
      <c r="DA1237"/>
      <c r="DB1237"/>
      <c r="DC1237"/>
      <c r="DD1237"/>
      <c r="DM1237"/>
      <c r="DN1237"/>
    </row>
    <row r="1238" spans="37:118" x14ac:dyDescent="0.2"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  <c r="BY1238"/>
      <c r="BZ1238"/>
      <c r="CA1238"/>
      <c r="CB1238"/>
      <c r="CC1238"/>
      <c r="CD1238"/>
      <c r="CE1238"/>
      <c r="CF1238"/>
      <c r="CG1238"/>
      <c r="CH1238"/>
      <c r="CI1238"/>
      <c r="CJ1238"/>
      <c r="CK1238"/>
      <c r="CL1238"/>
      <c r="CM1238"/>
      <c r="CN1238"/>
      <c r="CO1238"/>
      <c r="CP1238"/>
      <c r="CQ1238"/>
      <c r="CR1238"/>
      <c r="CS1238"/>
      <c r="CT1238"/>
      <c r="CU1238"/>
      <c r="CV1238"/>
      <c r="CW1238"/>
      <c r="CX1238"/>
      <c r="CY1238"/>
      <c r="CZ1238"/>
      <c r="DA1238"/>
      <c r="DB1238"/>
      <c r="DC1238"/>
      <c r="DD1238"/>
      <c r="DM1238"/>
      <c r="DN1238"/>
    </row>
    <row r="1239" spans="37:118" x14ac:dyDescent="0.2"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  <c r="BY1239"/>
      <c r="BZ1239"/>
      <c r="CA1239"/>
      <c r="CB1239"/>
      <c r="CC1239"/>
      <c r="CD1239"/>
      <c r="CE1239"/>
      <c r="CF1239"/>
      <c r="CG1239"/>
      <c r="CH1239"/>
      <c r="CI1239"/>
      <c r="CJ1239"/>
      <c r="CK1239"/>
      <c r="CL1239"/>
      <c r="CM1239"/>
      <c r="CN1239"/>
      <c r="CO1239"/>
      <c r="CP1239"/>
      <c r="CQ1239"/>
      <c r="CR1239"/>
      <c r="CS1239"/>
      <c r="CT1239"/>
      <c r="CU1239"/>
      <c r="CV1239"/>
      <c r="CW1239"/>
      <c r="CX1239"/>
      <c r="CY1239"/>
      <c r="CZ1239"/>
      <c r="DA1239"/>
      <c r="DB1239"/>
      <c r="DC1239"/>
      <c r="DD1239"/>
      <c r="DM1239"/>
      <c r="DN1239"/>
    </row>
    <row r="1240" spans="37:118" x14ac:dyDescent="0.2"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  <c r="BY1240"/>
      <c r="BZ1240"/>
      <c r="CA1240"/>
      <c r="CB1240"/>
      <c r="CC1240"/>
      <c r="CD1240"/>
      <c r="CE1240"/>
      <c r="CF1240"/>
      <c r="CG1240"/>
      <c r="CH1240"/>
      <c r="CI1240"/>
      <c r="CJ1240"/>
      <c r="CK1240"/>
      <c r="CL1240"/>
      <c r="CM1240"/>
      <c r="CN1240"/>
      <c r="CO1240"/>
      <c r="CP1240"/>
      <c r="CQ1240"/>
      <c r="CR1240"/>
      <c r="CS1240"/>
      <c r="CT1240"/>
      <c r="CU1240"/>
      <c r="CV1240"/>
      <c r="CW1240"/>
      <c r="CX1240"/>
      <c r="CY1240"/>
      <c r="CZ1240"/>
      <c r="DA1240"/>
      <c r="DB1240"/>
      <c r="DC1240"/>
      <c r="DD1240"/>
      <c r="DM1240"/>
      <c r="DN1240"/>
    </row>
    <row r="1241" spans="37:118" x14ac:dyDescent="0.2"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  <c r="BY1241"/>
      <c r="BZ1241"/>
      <c r="CA1241"/>
      <c r="CB1241"/>
      <c r="CC1241"/>
      <c r="CD1241"/>
      <c r="CE1241"/>
      <c r="CF1241"/>
      <c r="CG1241"/>
      <c r="CH1241"/>
      <c r="CI1241"/>
      <c r="CJ1241"/>
      <c r="CK1241"/>
      <c r="CL1241"/>
      <c r="CM1241"/>
      <c r="CN1241"/>
      <c r="CO1241"/>
      <c r="CP1241"/>
      <c r="CQ1241"/>
      <c r="CR1241"/>
      <c r="CS1241"/>
      <c r="CT1241"/>
      <c r="CU1241"/>
      <c r="CV1241"/>
      <c r="CW1241"/>
      <c r="CX1241"/>
      <c r="CY1241"/>
      <c r="CZ1241"/>
      <c r="DA1241"/>
      <c r="DB1241"/>
      <c r="DC1241"/>
      <c r="DD1241"/>
      <c r="DM1241"/>
      <c r="DN1241"/>
    </row>
    <row r="1242" spans="37:118" x14ac:dyDescent="0.2"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  <c r="BY1242"/>
      <c r="BZ1242"/>
      <c r="CA1242"/>
      <c r="CB1242"/>
      <c r="CC1242"/>
      <c r="CD1242"/>
      <c r="CE1242"/>
      <c r="CF1242"/>
      <c r="CG1242"/>
      <c r="CH1242"/>
      <c r="CI1242"/>
      <c r="CJ1242"/>
      <c r="CK1242"/>
      <c r="CL1242"/>
      <c r="CM1242"/>
      <c r="CN1242"/>
      <c r="CO1242"/>
      <c r="CP1242"/>
      <c r="CQ1242"/>
      <c r="CR1242"/>
      <c r="CS1242"/>
      <c r="CT1242"/>
      <c r="CU1242"/>
      <c r="CV1242"/>
      <c r="CW1242"/>
      <c r="CX1242"/>
      <c r="CY1242"/>
      <c r="CZ1242"/>
      <c r="DA1242"/>
      <c r="DB1242"/>
      <c r="DC1242"/>
      <c r="DD1242"/>
      <c r="DM1242"/>
      <c r="DN1242"/>
    </row>
    <row r="1243" spans="37:118" x14ac:dyDescent="0.2"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  <c r="CB1243"/>
      <c r="CC1243"/>
      <c r="CD1243"/>
      <c r="CE1243"/>
      <c r="CF1243"/>
      <c r="CG1243"/>
      <c r="CH1243"/>
      <c r="CI1243"/>
      <c r="CJ1243"/>
      <c r="CK1243"/>
      <c r="CL1243"/>
      <c r="CM1243"/>
      <c r="CN1243"/>
      <c r="CO1243"/>
      <c r="CP1243"/>
      <c r="CQ1243"/>
      <c r="CR1243"/>
      <c r="CS1243"/>
      <c r="CT1243"/>
      <c r="CU1243"/>
      <c r="CV1243"/>
      <c r="CW1243"/>
      <c r="CX1243"/>
      <c r="CY1243"/>
      <c r="CZ1243"/>
      <c r="DA1243"/>
      <c r="DB1243"/>
      <c r="DC1243"/>
      <c r="DD1243"/>
      <c r="DM1243"/>
      <c r="DN1243"/>
    </row>
    <row r="1244" spans="37:118" x14ac:dyDescent="0.2"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M1244"/>
      <c r="DN1244"/>
    </row>
    <row r="1245" spans="37:118" x14ac:dyDescent="0.2"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  <c r="CB1245"/>
      <c r="CC1245"/>
      <c r="CD1245"/>
      <c r="CE1245"/>
      <c r="CF1245"/>
      <c r="CG1245"/>
      <c r="CH1245"/>
      <c r="CI1245"/>
      <c r="CJ1245"/>
      <c r="CK1245"/>
      <c r="CL1245"/>
      <c r="CM1245"/>
      <c r="CN1245"/>
      <c r="CO1245"/>
      <c r="CP1245"/>
      <c r="CQ1245"/>
      <c r="CR1245"/>
      <c r="CS1245"/>
      <c r="CT1245"/>
      <c r="CU1245"/>
      <c r="CV1245"/>
      <c r="CW1245"/>
      <c r="CX1245"/>
      <c r="CY1245"/>
      <c r="CZ1245"/>
      <c r="DA1245"/>
      <c r="DB1245"/>
      <c r="DC1245"/>
      <c r="DD1245"/>
      <c r="DM1245"/>
      <c r="DN1245"/>
    </row>
    <row r="1246" spans="37:118" x14ac:dyDescent="0.2"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M1246"/>
      <c r="DN1246"/>
    </row>
    <row r="1247" spans="37:118" x14ac:dyDescent="0.2"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  <c r="BY1247"/>
      <c r="BZ1247"/>
      <c r="CA1247"/>
      <c r="CB1247"/>
      <c r="CC1247"/>
      <c r="CD1247"/>
      <c r="CE1247"/>
      <c r="CF1247"/>
      <c r="CG1247"/>
      <c r="CH1247"/>
      <c r="CI1247"/>
      <c r="CJ1247"/>
      <c r="CK1247"/>
      <c r="CL1247"/>
      <c r="CM1247"/>
      <c r="CN1247"/>
      <c r="CO1247"/>
      <c r="CP1247"/>
      <c r="CQ1247"/>
      <c r="CR1247"/>
      <c r="CS1247"/>
      <c r="CT1247"/>
      <c r="CU1247"/>
      <c r="CV1247"/>
      <c r="CW1247"/>
      <c r="CX1247"/>
      <c r="CY1247"/>
      <c r="CZ1247"/>
      <c r="DA1247"/>
      <c r="DB1247"/>
      <c r="DC1247"/>
      <c r="DD1247"/>
      <c r="DM1247"/>
      <c r="DN1247"/>
    </row>
    <row r="1248" spans="37:118" x14ac:dyDescent="0.2"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  <c r="BY1248"/>
      <c r="BZ1248"/>
      <c r="CA1248"/>
      <c r="CB1248"/>
      <c r="CC1248"/>
      <c r="CD1248"/>
      <c r="CE1248"/>
      <c r="CF1248"/>
      <c r="CG1248"/>
      <c r="CH1248"/>
      <c r="CI1248"/>
      <c r="CJ1248"/>
      <c r="CK1248"/>
      <c r="CL1248"/>
      <c r="CM1248"/>
      <c r="CN1248"/>
      <c r="CO1248"/>
      <c r="CP1248"/>
      <c r="CQ1248"/>
      <c r="CR1248"/>
      <c r="CS1248"/>
      <c r="CT1248"/>
      <c r="CU1248"/>
      <c r="CV1248"/>
      <c r="CW1248"/>
      <c r="CX1248"/>
      <c r="CY1248"/>
      <c r="CZ1248"/>
      <c r="DA1248"/>
      <c r="DB1248"/>
      <c r="DC1248"/>
      <c r="DD1248"/>
      <c r="DM1248"/>
      <c r="DN1248"/>
    </row>
    <row r="1249" spans="37:118" x14ac:dyDescent="0.2"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  <c r="BY1249"/>
      <c r="BZ1249"/>
      <c r="CA1249"/>
      <c r="CB1249"/>
      <c r="CC1249"/>
      <c r="CD1249"/>
      <c r="CE1249"/>
      <c r="CF1249"/>
      <c r="CG1249"/>
      <c r="CH1249"/>
      <c r="CI1249"/>
      <c r="CJ1249"/>
      <c r="CK1249"/>
      <c r="CL1249"/>
      <c r="CM1249"/>
      <c r="CN1249"/>
      <c r="CO1249"/>
      <c r="CP1249"/>
      <c r="CQ1249"/>
      <c r="CR1249"/>
      <c r="CS1249"/>
      <c r="CT1249"/>
      <c r="CU1249"/>
      <c r="CV1249"/>
      <c r="CW1249"/>
      <c r="CX1249"/>
      <c r="CY1249"/>
      <c r="CZ1249"/>
      <c r="DA1249"/>
      <c r="DB1249"/>
      <c r="DC1249"/>
      <c r="DD1249"/>
      <c r="DM1249"/>
      <c r="DN1249"/>
    </row>
    <row r="1250" spans="37:118" x14ac:dyDescent="0.2"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  <c r="BY1250"/>
      <c r="BZ1250"/>
      <c r="CA1250"/>
      <c r="CB1250"/>
      <c r="CC1250"/>
      <c r="CD1250"/>
      <c r="CE1250"/>
      <c r="CF1250"/>
      <c r="CG1250"/>
      <c r="CH1250"/>
      <c r="CI1250"/>
      <c r="CJ1250"/>
      <c r="CK1250"/>
      <c r="CL1250"/>
      <c r="CM1250"/>
      <c r="CN1250"/>
      <c r="CO1250"/>
      <c r="CP1250"/>
      <c r="CQ1250"/>
      <c r="CR1250"/>
      <c r="CS1250"/>
      <c r="CT1250"/>
      <c r="CU1250"/>
      <c r="CV1250"/>
      <c r="CW1250"/>
      <c r="CX1250"/>
      <c r="CY1250"/>
      <c r="CZ1250"/>
      <c r="DA1250"/>
      <c r="DB1250"/>
      <c r="DC1250"/>
      <c r="DD1250"/>
      <c r="DM1250"/>
      <c r="DN1250"/>
    </row>
    <row r="1251" spans="37:118" x14ac:dyDescent="0.2"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  <c r="BY1251"/>
      <c r="BZ1251"/>
      <c r="CA1251"/>
      <c r="CB1251"/>
      <c r="CC1251"/>
      <c r="CD1251"/>
      <c r="CE1251"/>
      <c r="CF1251"/>
      <c r="CG1251"/>
      <c r="CH1251"/>
      <c r="CI1251"/>
      <c r="CJ1251"/>
      <c r="CK1251"/>
      <c r="CL1251"/>
      <c r="CM1251"/>
      <c r="CN1251"/>
      <c r="CO1251"/>
      <c r="CP1251"/>
      <c r="CQ1251"/>
      <c r="CR1251"/>
      <c r="CS1251"/>
      <c r="CT1251"/>
      <c r="CU1251"/>
      <c r="CV1251"/>
      <c r="CW1251"/>
      <c r="CX1251"/>
      <c r="CY1251"/>
      <c r="CZ1251"/>
      <c r="DA1251"/>
      <c r="DB1251"/>
      <c r="DC1251"/>
      <c r="DD1251"/>
      <c r="DM1251"/>
      <c r="DN1251"/>
    </row>
    <row r="1252" spans="37:118" x14ac:dyDescent="0.2"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  <c r="BY1252"/>
      <c r="BZ1252"/>
      <c r="CA1252"/>
      <c r="CB1252"/>
      <c r="CC1252"/>
      <c r="CD1252"/>
      <c r="CE1252"/>
      <c r="CF1252"/>
      <c r="CG1252"/>
      <c r="CH1252"/>
      <c r="CI1252"/>
      <c r="CJ1252"/>
      <c r="CK1252"/>
      <c r="CL1252"/>
      <c r="CM1252"/>
      <c r="CN1252"/>
      <c r="CO1252"/>
      <c r="CP1252"/>
      <c r="CQ1252"/>
      <c r="CR1252"/>
      <c r="CS1252"/>
      <c r="CT1252"/>
      <c r="CU1252"/>
      <c r="CV1252"/>
      <c r="CW1252"/>
      <c r="CX1252"/>
      <c r="CY1252"/>
      <c r="CZ1252"/>
      <c r="DA1252"/>
      <c r="DB1252"/>
      <c r="DC1252"/>
      <c r="DD1252"/>
      <c r="DM1252"/>
      <c r="DN1252"/>
    </row>
    <row r="1253" spans="37:118" x14ac:dyDescent="0.2"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  <c r="BY1253"/>
      <c r="BZ1253"/>
      <c r="CA1253"/>
      <c r="CB1253"/>
      <c r="CC1253"/>
      <c r="CD1253"/>
      <c r="CE1253"/>
      <c r="CF1253"/>
      <c r="CG1253"/>
      <c r="CH1253"/>
      <c r="CI1253"/>
      <c r="CJ1253"/>
      <c r="CK1253"/>
      <c r="CL1253"/>
      <c r="CM1253"/>
      <c r="CN1253"/>
      <c r="CO1253"/>
      <c r="CP1253"/>
      <c r="CQ1253"/>
      <c r="CR1253"/>
      <c r="CS1253"/>
      <c r="CT1253"/>
      <c r="CU1253"/>
      <c r="CV1253"/>
      <c r="CW1253"/>
      <c r="CX1253"/>
      <c r="CY1253"/>
      <c r="CZ1253"/>
      <c r="DA1253"/>
      <c r="DB1253"/>
      <c r="DC1253"/>
      <c r="DD1253"/>
      <c r="DM1253"/>
      <c r="DN1253"/>
    </row>
    <row r="1254" spans="37:118" x14ac:dyDescent="0.2"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  <c r="BY1254"/>
      <c r="BZ1254"/>
      <c r="CA1254"/>
      <c r="CB1254"/>
      <c r="CC1254"/>
      <c r="CD1254"/>
      <c r="CE1254"/>
      <c r="CF1254"/>
      <c r="CG1254"/>
      <c r="CH1254"/>
      <c r="CI1254"/>
      <c r="CJ1254"/>
      <c r="CK1254"/>
      <c r="CL1254"/>
      <c r="CM1254"/>
      <c r="CN1254"/>
      <c r="CO1254"/>
      <c r="CP1254"/>
      <c r="CQ1254"/>
      <c r="CR1254"/>
      <c r="CS1254"/>
      <c r="CT1254"/>
      <c r="CU1254"/>
      <c r="CV1254"/>
      <c r="CW1254"/>
      <c r="CX1254"/>
      <c r="CY1254"/>
      <c r="CZ1254"/>
      <c r="DA1254"/>
      <c r="DB1254"/>
      <c r="DC1254"/>
      <c r="DD1254"/>
      <c r="DM1254"/>
      <c r="DN1254"/>
    </row>
    <row r="1255" spans="37:118" x14ac:dyDescent="0.2"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  <c r="BY1255"/>
      <c r="BZ1255"/>
      <c r="CA1255"/>
      <c r="CB1255"/>
      <c r="CC1255"/>
      <c r="CD1255"/>
      <c r="CE1255"/>
      <c r="CF1255"/>
      <c r="CG1255"/>
      <c r="CH1255"/>
      <c r="CI1255"/>
      <c r="CJ1255"/>
      <c r="CK1255"/>
      <c r="CL1255"/>
      <c r="CM1255"/>
      <c r="CN1255"/>
      <c r="CO1255"/>
      <c r="CP1255"/>
      <c r="CQ1255"/>
      <c r="CR1255"/>
      <c r="CS1255"/>
      <c r="CT1255"/>
      <c r="CU1255"/>
      <c r="CV1255"/>
      <c r="CW1255"/>
      <c r="CX1255"/>
      <c r="CY1255"/>
      <c r="CZ1255"/>
      <c r="DA1255"/>
      <c r="DB1255"/>
      <c r="DC1255"/>
      <c r="DD1255"/>
      <c r="DM1255"/>
      <c r="DN1255"/>
    </row>
    <row r="1256" spans="37:118" x14ac:dyDescent="0.2"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  <c r="BY1256"/>
      <c r="BZ1256"/>
      <c r="CA1256"/>
      <c r="CB1256"/>
      <c r="CC1256"/>
      <c r="CD1256"/>
      <c r="CE1256"/>
      <c r="CF1256"/>
      <c r="CG1256"/>
      <c r="CH1256"/>
      <c r="CI1256"/>
      <c r="CJ1256"/>
      <c r="CK1256"/>
      <c r="CL1256"/>
      <c r="CM1256"/>
      <c r="CN1256"/>
      <c r="CO1256"/>
      <c r="CP1256"/>
      <c r="CQ1256"/>
      <c r="CR1256"/>
      <c r="CS1256"/>
      <c r="CT1256"/>
      <c r="CU1256"/>
      <c r="CV1256"/>
      <c r="CW1256"/>
      <c r="CX1256"/>
      <c r="CY1256"/>
      <c r="CZ1256"/>
      <c r="DA1256"/>
      <c r="DB1256"/>
      <c r="DC1256"/>
      <c r="DD1256"/>
      <c r="DM1256"/>
      <c r="DN1256"/>
    </row>
    <row r="1257" spans="37:118" x14ac:dyDescent="0.2"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  <c r="CB1257"/>
      <c r="CC1257"/>
      <c r="CD1257"/>
      <c r="CE1257"/>
      <c r="CF1257"/>
      <c r="CG1257"/>
      <c r="CH1257"/>
      <c r="CI1257"/>
      <c r="CJ1257"/>
      <c r="CK1257"/>
      <c r="CL1257"/>
      <c r="CM1257"/>
      <c r="CN1257"/>
      <c r="CO1257"/>
      <c r="CP1257"/>
      <c r="CQ1257"/>
      <c r="CR1257"/>
      <c r="CS1257"/>
      <c r="CT1257"/>
      <c r="CU1257"/>
      <c r="CV1257"/>
      <c r="CW1257"/>
      <c r="CX1257"/>
      <c r="CY1257"/>
      <c r="CZ1257"/>
      <c r="DA1257"/>
      <c r="DB1257"/>
      <c r="DC1257"/>
      <c r="DD1257"/>
      <c r="DM1257"/>
      <c r="DN1257"/>
    </row>
    <row r="1258" spans="37:118" x14ac:dyDescent="0.2"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M1258"/>
      <c r="DN1258"/>
    </row>
    <row r="1259" spans="37:118" x14ac:dyDescent="0.2"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  <c r="CB1259"/>
      <c r="CC1259"/>
      <c r="CD1259"/>
      <c r="CE1259"/>
      <c r="CF1259"/>
      <c r="CG1259"/>
      <c r="CH1259"/>
      <c r="CI1259"/>
      <c r="CJ1259"/>
      <c r="CK1259"/>
      <c r="CL1259"/>
      <c r="CM1259"/>
      <c r="CN1259"/>
      <c r="CO1259"/>
      <c r="CP1259"/>
      <c r="CQ1259"/>
      <c r="CR1259"/>
      <c r="CS1259"/>
      <c r="CT1259"/>
      <c r="CU1259"/>
      <c r="CV1259"/>
      <c r="CW1259"/>
      <c r="CX1259"/>
      <c r="CY1259"/>
      <c r="CZ1259"/>
      <c r="DA1259"/>
      <c r="DB1259"/>
      <c r="DC1259"/>
      <c r="DD1259"/>
      <c r="DM1259"/>
      <c r="DN1259"/>
    </row>
    <row r="1260" spans="37:118" x14ac:dyDescent="0.2"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M1260"/>
      <c r="DN1260"/>
    </row>
    <row r="1261" spans="37:118" x14ac:dyDescent="0.2"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  <c r="BY1261"/>
      <c r="BZ1261"/>
      <c r="CA1261"/>
      <c r="CB1261"/>
      <c r="CC1261"/>
      <c r="CD1261"/>
      <c r="CE1261"/>
      <c r="CF1261"/>
      <c r="CG1261"/>
      <c r="CH1261"/>
      <c r="CI1261"/>
      <c r="CJ1261"/>
      <c r="CK1261"/>
      <c r="CL1261"/>
      <c r="CM1261"/>
      <c r="CN1261"/>
      <c r="CO1261"/>
      <c r="CP1261"/>
      <c r="CQ1261"/>
      <c r="CR1261"/>
      <c r="CS1261"/>
      <c r="CT1261"/>
      <c r="CU1261"/>
      <c r="CV1261"/>
      <c r="CW1261"/>
      <c r="CX1261"/>
      <c r="CY1261"/>
      <c r="CZ1261"/>
      <c r="DA1261"/>
      <c r="DB1261"/>
      <c r="DC1261"/>
      <c r="DD1261"/>
      <c r="DM1261"/>
      <c r="DN1261"/>
    </row>
    <row r="1262" spans="37:118" x14ac:dyDescent="0.2"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  <c r="BY1262"/>
      <c r="BZ1262"/>
      <c r="CA1262"/>
      <c r="CB1262"/>
      <c r="CC1262"/>
      <c r="CD1262"/>
      <c r="CE1262"/>
      <c r="CF1262"/>
      <c r="CG1262"/>
      <c r="CH1262"/>
      <c r="CI1262"/>
      <c r="CJ1262"/>
      <c r="CK1262"/>
      <c r="CL1262"/>
      <c r="CM1262"/>
      <c r="CN1262"/>
      <c r="CO1262"/>
      <c r="CP1262"/>
      <c r="CQ1262"/>
      <c r="CR1262"/>
      <c r="CS1262"/>
      <c r="CT1262"/>
      <c r="CU1262"/>
      <c r="CV1262"/>
      <c r="CW1262"/>
      <c r="CX1262"/>
      <c r="CY1262"/>
      <c r="CZ1262"/>
      <c r="DA1262"/>
      <c r="DB1262"/>
      <c r="DC1262"/>
      <c r="DD1262"/>
      <c r="DM1262"/>
      <c r="DN1262"/>
    </row>
    <row r="1263" spans="37:118" x14ac:dyDescent="0.2"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  <c r="BY1263"/>
      <c r="BZ1263"/>
      <c r="CA1263"/>
      <c r="CB1263"/>
      <c r="CC1263"/>
      <c r="CD1263"/>
      <c r="CE1263"/>
      <c r="CF1263"/>
      <c r="CG1263"/>
      <c r="CH1263"/>
      <c r="CI1263"/>
      <c r="CJ1263"/>
      <c r="CK1263"/>
      <c r="CL1263"/>
      <c r="CM1263"/>
      <c r="CN1263"/>
      <c r="CO1263"/>
      <c r="CP1263"/>
      <c r="CQ1263"/>
      <c r="CR1263"/>
      <c r="CS1263"/>
      <c r="CT1263"/>
      <c r="CU1263"/>
      <c r="CV1263"/>
      <c r="CW1263"/>
      <c r="CX1263"/>
      <c r="CY1263"/>
      <c r="CZ1263"/>
      <c r="DA1263"/>
      <c r="DB1263"/>
      <c r="DC1263"/>
      <c r="DD1263"/>
      <c r="DM1263"/>
      <c r="DN1263"/>
    </row>
    <row r="1264" spans="37:118" x14ac:dyDescent="0.2"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  <c r="BY1264"/>
      <c r="BZ1264"/>
      <c r="CA1264"/>
      <c r="CB1264"/>
      <c r="CC1264"/>
      <c r="CD1264"/>
      <c r="CE1264"/>
      <c r="CF1264"/>
      <c r="CG1264"/>
      <c r="CH1264"/>
      <c r="CI1264"/>
      <c r="CJ1264"/>
      <c r="CK1264"/>
      <c r="CL1264"/>
      <c r="CM1264"/>
      <c r="CN1264"/>
      <c r="CO1264"/>
      <c r="CP1264"/>
      <c r="CQ1264"/>
      <c r="CR1264"/>
      <c r="CS1264"/>
      <c r="CT1264"/>
      <c r="CU1264"/>
      <c r="CV1264"/>
      <c r="CW1264"/>
      <c r="CX1264"/>
      <c r="CY1264"/>
      <c r="CZ1264"/>
      <c r="DA1264"/>
      <c r="DB1264"/>
      <c r="DC1264"/>
      <c r="DD1264"/>
      <c r="DM1264"/>
      <c r="DN1264"/>
    </row>
    <row r="1265" spans="37:118" x14ac:dyDescent="0.2"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  <c r="BY1265"/>
      <c r="BZ1265"/>
      <c r="CA1265"/>
      <c r="CB1265"/>
      <c r="CC1265"/>
      <c r="CD1265"/>
      <c r="CE1265"/>
      <c r="CF1265"/>
      <c r="CG1265"/>
      <c r="CH1265"/>
      <c r="CI1265"/>
      <c r="CJ1265"/>
      <c r="CK1265"/>
      <c r="CL1265"/>
      <c r="CM1265"/>
      <c r="CN1265"/>
      <c r="CO1265"/>
      <c r="CP1265"/>
      <c r="CQ1265"/>
      <c r="CR1265"/>
      <c r="CS1265"/>
      <c r="CT1265"/>
      <c r="CU1265"/>
      <c r="CV1265"/>
      <c r="CW1265"/>
      <c r="CX1265"/>
      <c r="CY1265"/>
      <c r="CZ1265"/>
      <c r="DA1265"/>
      <c r="DB1265"/>
      <c r="DC1265"/>
      <c r="DD1265"/>
      <c r="DM1265"/>
      <c r="DN1265"/>
    </row>
    <row r="1266" spans="37:118" x14ac:dyDescent="0.2"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  <c r="BY1266"/>
      <c r="BZ1266"/>
      <c r="CA1266"/>
      <c r="CB1266"/>
      <c r="CC1266"/>
      <c r="CD1266"/>
      <c r="CE1266"/>
      <c r="CF1266"/>
      <c r="CG1266"/>
      <c r="CH1266"/>
      <c r="CI1266"/>
      <c r="CJ1266"/>
      <c r="CK1266"/>
      <c r="CL1266"/>
      <c r="CM1266"/>
      <c r="CN1266"/>
      <c r="CO1266"/>
      <c r="CP1266"/>
      <c r="CQ1266"/>
      <c r="CR1266"/>
      <c r="CS1266"/>
      <c r="CT1266"/>
      <c r="CU1266"/>
      <c r="CV1266"/>
      <c r="CW1266"/>
      <c r="CX1266"/>
      <c r="CY1266"/>
      <c r="CZ1266"/>
      <c r="DA1266"/>
      <c r="DB1266"/>
      <c r="DC1266"/>
      <c r="DD1266"/>
      <c r="DM1266"/>
      <c r="DN1266"/>
    </row>
    <row r="1267" spans="37:118" x14ac:dyDescent="0.2"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  <c r="BY1267"/>
      <c r="BZ1267"/>
      <c r="CA1267"/>
      <c r="CB1267"/>
      <c r="CC1267"/>
      <c r="CD1267"/>
      <c r="CE1267"/>
      <c r="CF1267"/>
      <c r="CG1267"/>
      <c r="CH1267"/>
      <c r="CI1267"/>
      <c r="CJ1267"/>
      <c r="CK1267"/>
      <c r="CL1267"/>
      <c r="CM1267"/>
      <c r="CN1267"/>
      <c r="CO1267"/>
      <c r="CP1267"/>
      <c r="CQ1267"/>
      <c r="CR1267"/>
      <c r="CS1267"/>
      <c r="CT1267"/>
      <c r="CU1267"/>
      <c r="CV1267"/>
      <c r="CW1267"/>
      <c r="CX1267"/>
      <c r="CY1267"/>
      <c r="CZ1267"/>
      <c r="DA1267"/>
      <c r="DB1267"/>
      <c r="DC1267"/>
      <c r="DD1267"/>
      <c r="DM1267"/>
      <c r="DN1267"/>
    </row>
    <row r="1268" spans="37:118" x14ac:dyDescent="0.2"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  <c r="BY1268"/>
      <c r="BZ1268"/>
      <c r="CA1268"/>
      <c r="CB1268"/>
      <c r="CC1268"/>
      <c r="CD1268"/>
      <c r="CE1268"/>
      <c r="CF1268"/>
      <c r="CG1268"/>
      <c r="CH1268"/>
      <c r="CI1268"/>
      <c r="CJ1268"/>
      <c r="CK1268"/>
      <c r="CL1268"/>
      <c r="CM1268"/>
      <c r="CN1268"/>
      <c r="CO1268"/>
      <c r="CP1268"/>
      <c r="CQ1268"/>
      <c r="CR1268"/>
      <c r="CS1268"/>
      <c r="CT1268"/>
      <c r="CU1268"/>
      <c r="CV1268"/>
      <c r="CW1268"/>
      <c r="CX1268"/>
      <c r="CY1268"/>
      <c r="CZ1268"/>
      <c r="DA1268"/>
      <c r="DB1268"/>
      <c r="DC1268"/>
      <c r="DD1268"/>
      <c r="DM1268"/>
      <c r="DN1268"/>
    </row>
    <row r="1269" spans="37:118" x14ac:dyDescent="0.2"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  <c r="BY1269"/>
      <c r="BZ1269"/>
      <c r="CA1269"/>
      <c r="CB1269"/>
      <c r="CC1269"/>
      <c r="CD1269"/>
      <c r="CE1269"/>
      <c r="CF1269"/>
      <c r="CG1269"/>
      <c r="CH1269"/>
      <c r="CI1269"/>
      <c r="CJ1269"/>
      <c r="CK1269"/>
      <c r="CL1269"/>
      <c r="CM1269"/>
      <c r="CN1269"/>
      <c r="CO1269"/>
      <c r="CP1269"/>
      <c r="CQ1269"/>
      <c r="CR1269"/>
      <c r="CS1269"/>
      <c r="CT1269"/>
      <c r="CU1269"/>
      <c r="CV1269"/>
      <c r="CW1269"/>
      <c r="CX1269"/>
      <c r="CY1269"/>
      <c r="CZ1269"/>
      <c r="DA1269"/>
      <c r="DB1269"/>
      <c r="DC1269"/>
      <c r="DD1269"/>
      <c r="DM1269"/>
      <c r="DN1269"/>
    </row>
    <row r="1270" spans="37:118" x14ac:dyDescent="0.2"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  <c r="BY1270"/>
      <c r="BZ1270"/>
      <c r="CA1270"/>
      <c r="CB1270"/>
      <c r="CC1270"/>
      <c r="CD1270"/>
      <c r="CE1270"/>
      <c r="CF1270"/>
      <c r="CG1270"/>
      <c r="CH1270"/>
      <c r="CI1270"/>
      <c r="CJ1270"/>
      <c r="CK1270"/>
      <c r="CL1270"/>
      <c r="CM1270"/>
      <c r="CN1270"/>
      <c r="CO1270"/>
      <c r="CP1270"/>
      <c r="CQ1270"/>
      <c r="CR1270"/>
      <c r="CS1270"/>
      <c r="CT1270"/>
      <c r="CU1270"/>
      <c r="CV1270"/>
      <c r="CW1270"/>
      <c r="CX1270"/>
      <c r="CY1270"/>
      <c r="CZ1270"/>
      <c r="DA1270"/>
      <c r="DB1270"/>
      <c r="DC1270"/>
      <c r="DD1270"/>
      <c r="DM1270"/>
      <c r="DN1270"/>
    </row>
    <row r="1271" spans="37:118" x14ac:dyDescent="0.2"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  <c r="BY1271"/>
      <c r="BZ1271"/>
      <c r="CA1271"/>
      <c r="CB1271"/>
      <c r="CC1271"/>
      <c r="CD1271"/>
      <c r="CE1271"/>
      <c r="CF1271"/>
      <c r="CG1271"/>
      <c r="CH1271"/>
      <c r="CI1271"/>
      <c r="CJ1271"/>
      <c r="CK1271"/>
      <c r="CL1271"/>
      <c r="CM1271"/>
      <c r="CN1271"/>
      <c r="CO1271"/>
      <c r="CP1271"/>
      <c r="CQ1271"/>
      <c r="CR1271"/>
      <c r="CS1271"/>
      <c r="CT1271"/>
      <c r="CU1271"/>
      <c r="CV1271"/>
      <c r="CW1271"/>
      <c r="CX1271"/>
      <c r="CY1271"/>
      <c r="CZ1271"/>
      <c r="DA1271"/>
      <c r="DB1271"/>
      <c r="DC1271"/>
      <c r="DD1271"/>
      <c r="DM1271"/>
      <c r="DN1271"/>
    </row>
    <row r="1272" spans="37:118" x14ac:dyDescent="0.2"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  <c r="BY1272"/>
      <c r="BZ1272"/>
      <c r="CA1272"/>
      <c r="CB1272"/>
      <c r="CC1272"/>
      <c r="CD1272"/>
      <c r="CE1272"/>
      <c r="CF1272"/>
      <c r="CG1272"/>
      <c r="CH1272"/>
      <c r="CI1272"/>
      <c r="CJ1272"/>
      <c r="CK1272"/>
      <c r="CL1272"/>
      <c r="CM1272"/>
      <c r="CN1272"/>
      <c r="CO1272"/>
      <c r="CP1272"/>
      <c r="CQ1272"/>
      <c r="CR1272"/>
      <c r="CS1272"/>
      <c r="CT1272"/>
      <c r="CU1272"/>
      <c r="CV1272"/>
      <c r="CW1272"/>
      <c r="CX1272"/>
      <c r="CY1272"/>
      <c r="CZ1272"/>
      <c r="DA1272"/>
      <c r="DB1272"/>
      <c r="DC1272"/>
      <c r="DD1272"/>
      <c r="DM1272"/>
      <c r="DN1272"/>
    </row>
    <row r="1273" spans="37:118" x14ac:dyDescent="0.2"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  <c r="BY1273"/>
      <c r="BZ1273"/>
      <c r="CA1273"/>
      <c r="CB1273"/>
      <c r="CC1273"/>
      <c r="CD1273"/>
      <c r="CE1273"/>
      <c r="CF1273"/>
      <c r="CG1273"/>
      <c r="CH1273"/>
      <c r="CI1273"/>
      <c r="CJ1273"/>
      <c r="CK1273"/>
      <c r="CL1273"/>
      <c r="CM1273"/>
      <c r="CN1273"/>
      <c r="CO1273"/>
      <c r="CP1273"/>
      <c r="CQ1273"/>
      <c r="CR1273"/>
      <c r="CS1273"/>
      <c r="CT1273"/>
      <c r="CU1273"/>
      <c r="CV1273"/>
      <c r="CW1273"/>
      <c r="CX1273"/>
      <c r="CY1273"/>
      <c r="CZ1273"/>
      <c r="DA1273"/>
      <c r="DB1273"/>
      <c r="DC1273"/>
      <c r="DD1273"/>
      <c r="DM1273"/>
      <c r="DN1273"/>
    </row>
    <row r="1274" spans="37:118" x14ac:dyDescent="0.2"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  <c r="BY1274"/>
      <c r="BZ1274"/>
      <c r="CA1274"/>
      <c r="CB1274"/>
      <c r="CC1274"/>
      <c r="CD1274"/>
      <c r="CE1274"/>
      <c r="CF1274"/>
      <c r="CG1274"/>
      <c r="CH1274"/>
      <c r="CI1274"/>
      <c r="CJ1274"/>
      <c r="CK1274"/>
      <c r="CL1274"/>
      <c r="CM1274"/>
      <c r="CN1274"/>
      <c r="CO1274"/>
      <c r="CP1274"/>
      <c r="CQ1274"/>
      <c r="CR1274"/>
      <c r="CS1274"/>
      <c r="CT1274"/>
      <c r="CU1274"/>
      <c r="CV1274"/>
      <c r="CW1274"/>
      <c r="CX1274"/>
      <c r="CY1274"/>
      <c r="CZ1274"/>
      <c r="DA1274"/>
      <c r="DB1274"/>
      <c r="DC1274"/>
      <c r="DD1274"/>
      <c r="DM1274"/>
      <c r="DN1274"/>
    </row>
    <row r="1275" spans="37:118" x14ac:dyDescent="0.2"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  <c r="BY1275"/>
      <c r="BZ1275"/>
      <c r="CA1275"/>
      <c r="CB1275"/>
      <c r="CC1275"/>
      <c r="CD1275"/>
      <c r="CE1275"/>
      <c r="CF1275"/>
      <c r="CG1275"/>
      <c r="CH1275"/>
      <c r="CI1275"/>
      <c r="CJ1275"/>
      <c r="CK1275"/>
      <c r="CL1275"/>
      <c r="CM1275"/>
      <c r="CN1275"/>
      <c r="CO1275"/>
      <c r="CP1275"/>
      <c r="CQ1275"/>
      <c r="CR1275"/>
      <c r="CS1275"/>
      <c r="CT1275"/>
      <c r="CU1275"/>
      <c r="CV1275"/>
      <c r="CW1275"/>
      <c r="CX1275"/>
      <c r="CY1275"/>
      <c r="CZ1275"/>
      <c r="DA1275"/>
      <c r="DB1275"/>
      <c r="DC1275"/>
      <c r="DD1275"/>
      <c r="DM1275"/>
      <c r="DN1275"/>
    </row>
    <row r="1276" spans="37:118" x14ac:dyDescent="0.2"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  <c r="BY1276"/>
      <c r="BZ1276"/>
      <c r="CA1276"/>
      <c r="CB1276"/>
      <c r="CC1276"/>
      <c r="CD1276"/>
      <c r="CE1276"/>
      <c r="CF1276"/>
      <c r="CG1276"/>
      <c r="CH1276"/>
      <c r="CI1276"/>
      <c r="CJ1276"/>
      <c r="CK1276"/>
      <c r="CL1276"/>
      <c r="CM1276"/>
      <c r="CN1276"/>
      <c r="CO1276"/>
      <c r="CP1276"/>
      <c r="CQ1276"/>
      <c r="CR1276"/>
      <c r="CS1276"/>
      <c r="CT1276"/>
      <c r="CU1276"/>
      <c r="CV1276"/>
      <c r="CW1276"/>
      <c r="CX1276"/>
      <c r="CY1276"/>
      <c r="CZ1276"/>
      <c r="DA1276"/>
      <c r="DB1276"/>
      <c r="DC1276"/>
      <c r="DD1276"/>
      <c r="DM1276"/>
      <c r="DN1276"/>
    </row>
    <row r="1277" spans="37:118" x14ac:dyDescent="0.2"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  <c r="BY1277"/>
      <c r="BZ1277"/>
      <c r="CA1277"/>
      <c r="CB1277"/>
      <c r="CC1277"/>
      <c r="CD1277"/>
      <c r="CE1277"/>
      <c r="CF1277"/>
      <c r="CG1277"/>
      <c r="CH1277"/>
      <c r="CI1277"/>
      <c r="CJ1277"/>
      <c r="CK1277"/>
      <c r="CL1277"/>
      <c r="CM1277"/>
      <c r="CN1277"/>
      <c r="CO1277"/>
      <c r="CP1277"/>
      <c r="CQ1277"/>
      <c r="CR1277"/>
      <c r="CS1277"/>
      <c r="CT1277"/>
      <c r="CU1277"/>
      <c r="CV1277"/>
      <c r="CW1277"/>
      <c r="CX1277"/>
      <c r="CY1277"/>
      <c r="CZ1277"/>
      <c r="DA1277"/>
      <c r="DB1277"/>
      <c r="DC1277"/>
      <c r="DD1277"/>
      <c r="DM1277"/>
      <c r="DN1277"/>
    </row>
    <row r="1278" spans="37:118" x14ac:dyDescent="0.2"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  <c r="BY1278"/>
      <c r="BZ1278"/>
      <c r="CA1278"/>
      <c r="CB1278"/>
      <c r="CC1278"/>
      <c r="CD1278"/>
      <c r="CE1278"/>
      <c r="CF1278"/>
      <c r="CG1278"/>
      <c r="CH1278"/>
      <c r="CI1278"/>
      <c r="CJ1278"/>
      <c r="CK1278"/>
      <c r="CL1278"/>
      <c r="CM1278"/>
      <c r="CN1278"/>
      <c r="CO1278"/>
      <c r="CP1278"/>
      <c r="CQ1278"/>
      <c r="CR1278"/>
      <c r="CS1278"/>
      <c r="CT1278"/>
      <c r="CU1278"/>
      <c r="CV1278"/>
      <c r="CW1278"/>
      <c r="CX1278"/>
      <c r="CY1278"/>
      <c r="CZ1278"/>
      <c r="DA1278"/>
      <c r="DB1278"/>
      <c r="DC1278"/>
      <c r="DD1278"/>
      <c r="DM1278"/>
      <c r="DN1278"/>
    </row>
    <row r="1279" spans="37:118" x14ac:dyDescent="0.2"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  <c r="BY1279"/>
      <c r="BZ1279"/>
      <c r="CA1279"/>
      <c r="CB1279"/>
      <c r="CC1279"/>
      <c r="CD1279"/>
      <c r="CE1279"/>
      <c r="CF1279"/>
      <c r="CG1279"/>
      <c r="CH1279"/>
      <c r="CI1279"/>
      <c r="CJ1279"/>
      <c r="CK1279"/>
      <c r="CL1279"/>
      <c r="CM1279"/>
      <c r="CN1279"/>
      <c r="CO1279"/>
      <c r="CP1279"/>
      <c r="CQ1279"/>
      <c r="CR1279"/>
      <c r="CS1279"/>
      <c r="CT1279"/>
      <c r="CU1279"/>
      <c r="CV1279"/>
      <c r="CW1279"/>
      <c r="CX1279"/>
      <c r="CY1279"/>
      <c r="CZ1279"/>
      <c r="DA1279"/>
      <c r="DB1279"/>
      <c r="DC1279"/>
      <c r="DD1279"/>
      <c r="DM1279"/>
      <c r="DN1279"/>
    </row>
    <row r="1280" spans="37:118" x14ac:dyDescent="0.2"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M1280"/>
      <c r="DN1280"/>
    </row>
    <row r="1281" spans="37:118" x14ac:dyDescent="0.2"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  <c r="BY1281"/>
      <c r="BZ1281"/>
      <c r="CA1281"/>
      <c r="CB1281"/>
      <c r="CC1281"/>
      <c r="CD1281"/>
      <c r="CE1281"/>
      <c r="CF1281"/>
      <c r="CG1281"/>
      <c r="CH1281"/>
      <c r="CI1281"/>
      <c r="CJ1281"/>
      <c r="CK1281"/>
      <c r="CL1281"/>
      <c r="CM1281"/>
      <c r="CN1281"/>
      <c r="CO1281"/>
      <c r="CP1281"/>
      <c r="CQ1281"/>
      <c r="CR1281"/>
      <c r="CS1281"/>
      <c r="CT1281"/>
      <c r="CU1281"/>
      <c r="CV1281"/>
      <c r="CW1281"/>
      <c r="CX1281"/>
      <c r="CY1281"/>
      <c r="CZ1281"/>
      <c r="DA1281"/>
      <c r="DB1281"/>
      <c r="DC1281"/>
      <c r="DD1281"/>
      <c r="DM1281"/>
      <c r="DN1281"/>
    </row>
    <row r="1282" spans="37:118" x14ac:dyDescent="0.2"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  <c r="BY1282"/>
      <c r="BZ1282"/>
      <c r="CA1282"/>
      <c r="CB1282"/>
      <c r="CC1282"/>
      <c r="CD1282"/>
      <c r="CE1282"/>
      <c r="CF1282"/>
      <c r="CG1282"/>
      <c r="CH1282"/>
      <c r="CI1282"/>
      <c r="CJ1282"/>
      <c r="CK1282"/>
      <c r="CL1282"/>
      <c r="CM1282"/>
      <c r="CN1282"/>
      <c r="CO1282"/>
      <c r="CP1282"/>
      <c r="CQ1282"/>
      <c r="CR1282"/>
      <c r="CS1282"/>
      <c r="CT1282"/>
      <c r="CU1282"/>
      <c r="CV1282"/>
      <c r="CW1282"/>
      <c r="CX1282"/>
      <c r="CY1282"/>
      <c r="CZ1282"/>
      <c r="DA1282"/>
      <c r="DB1282"/>
      <c r="DC1282"/>
      <c r="DD1282"/>
      <c r="DM1282"/>
      <c r="DN1282"/>
    </row>
    <row r="1283" spans="37:118" x14ac:dyDescent="0.2"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  <c r="BY1283"/>
      <c r="BZ1283"/>
      <c r="CA1283"/>
      <c r="CB1283"/>
      <c r="CC1283"/>
      <c r="CD1283"/>
      <c r="CE1283"/>
      <c r="CF1283"/>
      <c r="CG1283"/>
      <c r="CH1283"/>
      <c r="CI1283"/>
      <c r="CJ1283"/>
      <c r="CK1283"/>
      <c r="CL1283"/>
      <c r="CM1283"/>
      <c r="CN1283"/>
      <c r="CO1283"/>
      <c r="CP1283"/>
      <c r="CQ1283"/>
      <c r="CR1283"/>
      <c r="CS1283"/>
      <c r="CT1283"/>
      <c r="CU1283"/>
      <c r="CV1283"/>
      <c r="CW1283"/>
      <c r="CX1283"/>
      <c r="CY1283"/>
      <c r="CZ1283"/>
      <c r="DA1283"/>
      <c r="DB1283"/>
      <c r="DC1283"/>
      <c r="DD1283"/>
      <c r="DM1283"/>
      <c r="DN1283"/>
    </row>
    <row r="1284" spans="37:118" x14ac:dyDescent="0.2"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  <c r="BY1284"/>
      <c r="BZ1284"/>
      <c r="CA1284"/>
      <c r="CB1284"/>
      <c r="CC1284"/>
      <c r="CD1284"/>
      <c r="CE1284"/>
      <c r="CF1284"/>
      <c r="CG1284"/>
      <c r="CH1284"/>
      <c r="CI1284"/>
      <c r="CJ1284"/>
      <c r="CK1284"/>
      <c r="CL1284"/>
      <c r="CM1284"/>
      <c r="CN1284"/>
      <c r="CO1284"/>
      <c r="CP1284"/>
      <c r="CQ1284"/>
      <c r="CR1284"/>
      <c r="CS1284"/>
      <c r="CT1284"/>
      <c r="CU1284"/>
      <c r="CV1284"/>
      <c r="CW1284"/>
      <c r="CX1284"/>
      <c r="CY1284"/>
      <c r="CZ1284"/>
      <c r="DA1284"/>
      <c r="DB1284"/>
      <c r="DC1284"/>
      <c r="DD1284"/>
      <c r="DM1284"/>
      <c r="DN1284"/>
    </row>
    <row r="1285" spans="37:118" x14ac:dyDescent="0.2"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  <c r="BY1285"/>
      <c r="BZ1285"/>
      <c r="CA1285"/>
      <c r="CB1285"/>
      <c r="CC1285"/>
      <c r="CD1285"/>
      <c r="CE1285"/>
      <c r="CF1285"/>
      <c r="CG1285"/>
      <c r="CH1285"/>
      <c r="CI1285"/>
      <c r="CJ1285"/>
      <c r="CK1285"/>
      <c r="CL1285"/>
      <c r="CM1285"/>
      <c r="CN1285"/>
      <c r="CO1285"/>
      <c r="CP1285"/>
      <c r="CQ1285"/>
      <c r="CR1285"/>
      <c r="CS1285"/>
      <c r="CT1285"/>
      <c r="CU1285"/>
      <c r="CV1285"/>
      <c r="CW1285"/>
      <c r="CX1285"/>
      <c r="CY1285"/>
      <c r="CZ1285"/>
      <c r="DA1285"/>
      <c r="DB1285"/>
      <c r="DC1285"/>
      <c r="DD1285"/>
      <c r="DM1285"/>
      <c r="DN1285"/>
    </row>
    <row r="1286" spans="37:118" x14ac:dyDescent="0.2"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  <c r="CB1286"/>
      <c r="CC1286"/>
      <c r="CD1286"/>
      <c r="CE1286"/>
      <c r="CF1286"/>
      <c r="CG1286"/>
      <c r="CH1286"/>
      <c r="CI1286"/>
      <c r="CJ1286"/>
      <c r="CK1286"/>
      <c r="CL1286"/>
      <c r="CM1286"/>
      <c r="CN1286"/>
      <c r="CO1286"/>
      <c r="CP1286"/>
      <c r="CQ1286"/>
      <c r="CR1286"/>
      <c r="CS1286"/>
      <c r="CT1286"/>
      <c r="CU1286"/>
      <c r="CV1286"/>
      <c r="CW1286"/>
      <c r="CX1286"/>
      <c r="CY1286"/>
      <c r="CZ1286"/>
      <c r="DA1286"/>
      <c r="DB1286"/>
      <c r="DC1286"/>
      <c r="DD1286"/>
      <c r="DM1286"/>
      <c r="DN1286"/>
    </row>
    <row r="1287" spans="37:118" x14ac:dyDescent="0.2"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M1287"/>
      <c r="DN1287"/>
    </row>
    <row r="1288" spans="37:118" x14ac:dyDescent="0.2"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  <c r="BY1288"/>
      <c r="BZ1288"/>
      <c r="CA1288"/>
      <c r="CB1288"/>
      <c r="CC1288"/>
      <c r="CD1288"/>
      <c r="CE1288"/>
      <c r="CF1288"/>
      <c r="CG1288"/>
      <c r="CH1288"/>
      <c r="CI1288"/>
      <c r="CJ1288"/>
      <c r="CK1288"/>
      <c r="CL1288"/>
      <c r="CM1288"/>
      <c r="CN1288"/>
      <c r="CO1288"/>
      <c r="CP1288"/>
      <c r="CQ1288"/>
      <c r="CR1288"/>
      <c r="CS1288"/>
      <c r="CT1288"/>
      <c r="CU1288"/>
      <c r="CV1288"/>
      <c r="CW1288"/>
      <c r="CX1288"/>
      <c r="CY1288"/>
      <c r="CZ1288"/>
      <c r="DA1288"/>
      <c r="DB1288"/>
      <c r="DC1288"/>
      <c r="DD1288"/>
      <c r="DM1288"/>
      <c r="DN1288"/>
    </row>
    <row r="1289" spans="37:118" x14ac:dyDescent="0.2"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  <c r="BY1289"/>
      <c r="BZ1289"/>
      <c r="CA1289"/>
      <c r="CB1289"/>
      <c r="CC1289"/>
      <c r="CD1289"/>
      <c r="CE1289"/>
      <c r="CF1289"/>
      <c r="CG1289"/>
      <c r="CH1289"/>
      <c r="CI1289"/>
      <c r="CJ1289"/>
      <c r="CK1289"/>
      <c r="CL1289"/>
      <c r="CM1289"/>
      <c r="CN1289"/>
      <c r="CO1289"/>
      <c r="CP1289"/>
      <c r="CQ1289"/>
      <c r="CR1289"/>
      <c r="CS1289"/>
      <c r="CT1289"/>
      <c r="CU1289"/>
      <c r="CV1289"/>
      <c r="CW1289"/>
      <c r="CX1289"/>
      <c r="CY1289"/>
      <c r="CZ1289"/>
      <c r="DA1289"/>
      <c r="DB1289"/>
      <c r="DC1289"/>
      <c r="DD1289"/>
      <c r="DM1289"/>
      <c r="DN1289"/>
    </row>
    <row r="1290" spans="37:118" x14ac:dyDescent="0.2"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  <c r="BY1290"/>
      <c r="BZ1290"/>
      <c r="CA1290"/>
      <c r="CB1290"/>
      <c r="CC1290"/>
      <c r="CD1290"/>
      <c r="CE1290"/>
      <c r="CF1290"/>
      <c r="CG1290"/>
      <c r="CH1290"/>
      <c r="CI1290"/>
      <c r="CJ1290"/>
      <c r="CK1290"/>
      <c r="CL1290"/>
      <c r="CM1290"/>
      <c r="CN1290"/>
      <c r="CO1290"/>
      <c r="CP1290"/>
      <c r="CQ1290"/>
      <c r="CR1290"/>
      <c r="CS1290"/>
      <c r="CT1290"/>
      <c r="CU1290"/>
      <c r="CV1290"/>
      <c r="CW1290"/>
      <c r="CX1290"/>
      <c r="CY1290"/>
      <c r="CZ1290"/>
      <c r="DA1290"/>
      <c r="DB1290"/>
      <c r="DC1290"/>
      <c r="DD1290"/>
      <c r="DM1290"/>
      <c r="DN1290"/>
    </row>
    <row r="1291" spans="37:118" x14ac:dyDescent="0.2"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  <c r="BY1291"/>
      <c r="BZ1291"/>
      <c r="CA1291"/>
      <c r="CB1291"/>
      <c r="CC1291"/>
      <c r="CD1291"/>
      <c r="CE1291"/>
      <c r="CF1291"/>
      <c r="CG1291"/>
      <c r="CH1291"/>
      <c r="CI1291"/>
      <c r="CJ1291"/>
      <c r="CK1291"/>
      <c r="CL1291"/>
      <c r="CM1291"/>
      <c r="CN1291"/>
      <c r="CO1291"/>
      <c r="CP1291"/>
      <c r="CQ1291"/>
      <c r="CR1291"/>
      <c r="CS1291"/>
      <c r="CT1291"/>
      <c r="CU1291"/>
      <c r="CV1291"/>
      <c r="CW1291"/>
      <c r="CX1291"/>
      <c r="CY1291"/>
      <c r="CZ1291"/>
      <c r="DA1291"/>
      <c r="DB1291"/>
      <c r="DC1291"/>
      <c r="DD1291"/>
      <c r="DM1291"/>
      <c r="DN1291"/>
    </row>
    <row r="1292" spans="37:118" x14ac:dyDescent="0.2"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  <c r="BY1292"/>
      <c r="BZ1292"/>
      <c r="CA1292"/>
      <c r="CB1292"/>
      <c r="CC1292"/>
      <c r="CD1292"/>
      <c r="CE1292"/>
      <c r="CF1292"/>
      <c r="CG1292"/>
      <c r="CH1292"/>
      <c r="CI1292"/>
      <c r="CJ1292"/>
      <c r="CK1292"/>
      <c r="CL1292"/>
      <c r="CM1292"/>
      <c r="CN1292"/>
      <c r="CO1292"/>
      <c r="CP1292"/>
      <c r="CQ1292"/>
      <c r="CR1292"/>
      <c r="CS1292"/>
      <c r="CT1292"/>
      <c r="CU1292"/>
      <c r="CV1292"/>
      <c r="CW1292"/>
      <c r="CX1292"/>
      <c r="CY1292"/>
      <c r="CZ1292"/>
      <c r="DA1292"/>
      <c r="DB1292"/>
      <c r="DC1292"/>
      <c r="DD1292"/>
      <c r="DM1292"/>
      <c r="DN1292"/>
    </row>
    <row r="1293" spans="37:118" x14ac:dyDescent="0.2"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  <c r="BY1293"/>
      <c r="BZ1293"/>
      <c r="CA1293"/>
      <c r="CB1293"/>
      <c r="CC1293"/>
      <c r="CD1293"/>
      <c r="CE1293"/>
      <c r="CF1293"/>
      <c r="CG1293"/>
      <c r="CH1293"/>
      <c r="CI1293"/>
      <c r="CJ1293"/>
      <c r="CK1293"/>
      <c r="CL1293"/>
      <c r="CM1293"/>
      <c r="CN1293"/>
      <c r="CO1293"/>
      <c r="CP1293"/>
      <c r="CQ1293"/>
      <c r="CR1293"/>
      <c r="CS1293"/>
      <c r="CT1293"/>
      <c r="CU1293"/>
      <c r="CV1293"/>
      <c r="CW1293"/>
      <c r="CX1293"/>
      <c r="CY1293"/>
      <c r="CZ1293"/>
      <c r="DA1293"/>
      <c r="DB1293"/>
      <c r="DC1293"/>
      <c r="DD1293"/>
      <c r="DM1293"/>
      <c r="DN1293"/>
    </row>
    <row r="1294" spans="37:118" x14ac:dyDescent="0.2"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  <c r="CB1294"/>
      <c r="CC1294"/>
      <c r="CD1294"/>
      <c r="CE1294"/>
      <c r="CF1294"/>
      <c r="CG1294"/>
      <c r="CH1294"/>
      <c r="CI1294"/>
      <c r="CJ1294"/>
      <c r="CK1294"/>
      <c r="CL1294"/>
      <c r="CM1294"/>
      <c r="CN1294"/>
      <c r="CO1294"/>
      <c r="CP1294"/>
      <c r="CQ1294"/>
      <c r="CR1294"/>
      <c r="CS1294"/>
      <c r="CT1294"/>
      <c r="CU1294"/>
      <c r="CV1294"/>
      <c r="CW1294"/>
      <c r="CX1294"/>
      <c r="CY1294"/>
      <c r="CZ1294"/>
      <c r="DA1294"/>
      <c r="DB1294"/>
      <c r="DC1294"/>
      <c r="DD1294"/>
      <c r="DM1294"/>
      <c r="DN1294"/>
    </row>
    <row r="1295" spans="37:118" x14ac:dyDescent="0.2"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M1295"/>
      <c r="DN1295"/>
    </row>
    <row r="1296" spans="37:118" x14ac:dyDescent="0.2"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  <c r="CB1296"/>
      <c r="CC1296"/>
      <c r="CD1296"/>
      <c r="CE1296"/>
      <c r="CF1296"/>
      <c r="CG1296"/>
      <c r="CH1296"/>
      <c r="CI1296"/>
      <c r="CJ1296"/>
      <c r="CK1296"/>
      <c r="CL1296"/>
      <c r="CM1296"/>
      <c r="CN1296"/>
      <c r="CO1296"/>
      <c r="CP1296"/>
      <c r="CQ1296"/>
      <c r="CR1296"/>
      <c r="CS1296"/>
      <c r="CT1296"/>
      <c r="CU1296"/>
      <c r="CV1296"/>
      <c r="CW1296"/>
      <c r="CX1296"/>
      <c r="CY1296"/>
      <c r="CZ1296"/>
      <c r="DA1296"/>
      <c r="DB1296"/>
      <c r="DC1296"/>
      <c r="DD1296"/>
      <c r="DM1296"/>
      <c r="DN1296"/>
    </row>
    <row r="1297" spans="37:118" x14ac:dyDescent="0.2"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M1297"/>
      <c r="DN1297"/>
    </row>
    <row r="1298" spans="37:118" x14ac:dyDescent="0.2"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  <c r="BX1298"/>
      <c r="BY1298"/>
      <c r="BZ1298"/>
      <c r="CA1298"/>
      <c r="CB1298"/>
      <c r="CC1298"/>
      <c r="CD1298"/>
      <c r="CE1298"/>
      <c r="CF1298"/>
      <c r="CG1298"/>
      <c r="CH1298"/>
      <c r="CI1298"/>
      <c r="CJ1298"/>
      <c r="CK1298"/>
      <c r="CL1298"/>
      <c r="CM1298"/>
      <c r="CN1298"/>
      <c r="CO1298"/>
      <c r="CP1298"/>
      <c r="CQ1298"/>
      <c r="CR1298"/>
      <c r="CS1298"/>
      <c r="CT1298"/>
      <c r="CU1298"/>
      <c r="CV1298"/>
      <c r="CW1298"/>
      <c r="CX1298"/>
      <c r="CY1298"/>
      <c r="CZ1298"/>
      <c r="DA1298"/>
      <c r="DB1298"/>
      <c r="DC1298"/>
      <c r="DD1298"/>
      <c r="DM1298"/>
      <c r="DN1298"/>
    </row>
    <row r="1299" spans="37:118" x14ac:dyDescent="0.2"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  <c r="BX1299"/>
      <c r="BY1299"/>
      <c r="BZ1299"/>
      <c r="CA1299"/>
      <c r="CB1299"/>
      <c r="CC1299"/>
      <c r="CD1299"/>
      <c r="CE1299"/>
      <c r="CF1299"/>
      <c r="CG1299"/>
      <c r="CH1299"/>
      <c r="CI1299"/>
      <c r="CJ1299"/>
      <c r="CK1299"/>
      <c r="CL1299"/>
      <c r="CM1299"/>
      <c r="CN1299"/>
      <c r="CO1299"/>
      <c r="CP1299"/>
      <c r="CQ1299"/>
      <c r="CR1299"/>
      <c r="CS1299"/>
      <c r="CT1299"/>
      <c r="CU1299"/>
      <c r="CV1299"/>
      <c r="CW1299"/>
      <c r="CX1299"/>
      <c r="CY1299"/>
      <c r="CZ1299"/>
      <c r="DA1299"/>
      <c r="DB1299"/>
      <c r="DC1299"/>
      <c r="DD1299"/>
      <c r="DM1299"/>
      <c r="DN1299"/>
    </row>
    <row r="1300" spans="37:118" x14ac:dyDescent="0.2"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  <c r="CB1300"/>
      <c r="CC1300"/>
      <c r="CD1300"/>
      <c r="CE1300"/>
      <c r="CF1300"/>
      <c r="CG1300"/>
      <c r="CH1300"/>
      <c r="CI1300"/>
      <c r="CJ1300"/>
      <c r="CK1300"/>
      <c r="CL1300"/>
      <c r="CM1300"/>
      <c r="CN1300"/>
      <c r="CO1300"/>
      <c r="CP1300"/>
      <c r="CQ1300"/>
      <c r="CR1300"/>
      <c r="CS1300"/>
      <c r="CT1300"/>
      <c r="CU1300"/>
      <c r="CV1300"/>
      <c r="CW1300"/>
      <c r="CX1300"/>
      <c r="CY1300"/>
      <c r="CZ1300"/>
      <c r="DA1300"/>
      <c r="DB1300"/>
      <c r="DC1300"/>
      <c r="DD1300"/>
      <c r="DM1300"/>
      <c r="DN1300"/>
    </row>
    <row r="1301" spans="37:118" x14ac:dyDescent="0.2"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M1301"/>
      <c r="DN1301"/>
    </row>
    <row r="1302" spans="37:118" x14ac:dyDescent="0.2"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  <c r="BX1302"/>
      <c r="BY1302"/>
      <c r="BZ1302"/>
      <c r="CA1302"/>
      <c r="CB1302"/>
      <c r="CC1302"/>
      <c r="CD1302"/>
      <c r="CE1302"/>
      <c r="CF1302"/>
      <c r="CG1302"/>
      <c r="CH1302"/>
      <c r="CI1302"/>
      <c r="CJ1302"/>
      <c r="CK1302"/>
      <c r="CL1302"/>
      <c r="CM1302"/>
      <c r="CN1302"/>
      <c r="CO1302"/>
      <c r="CP1302"/>
      <c r="CQ1302"/>
      <c r="CR1302"/>
      <c r="CS1302"/>
      <c r="CT1302"/>
      <c r="CU1302"/>
      <c r="CV1302"/>
      <c r="CW1302"/>
      <c r="CX1302"/>
      <c r="CY1302"/>
      <c r="CZ1302"/>
      <c r="DA1302"/>
      <c r="DB1302"/>
      <c r="DC1302"/>
      <c r="DD1302"/>
      <c r="DM1302"/>
      <c r="DN1302"/>
    </row>
    <row r="1303" spans="37:118" x14ac:dyDescent="0.2"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  <c r="BX1303"/>
      <c r="BY1303"/>
      <c r="BZ1303"/>
      <c r="CA1303"/>
      <c r="CB1303"/>
      <c r="CC1303"/>
      <c r="CD1303"/>
      <c r="CE1303"/>
      <c r="CF1303"/>
      <c r="CG1303"/>
      <c r="CH1303"/>
      <c r="CI1303"/>
      <c r="CJ1303"/>
      <c r="CK1303"/>
      <c r="CL1303"/>
      <c r="CM1303"/>
      <c r="CN1303"/>
      <c r="CO1303"/>
      <c r="CP1303"/>
      <c r="CQ1303"/>
      <c r="CR1303"/>
      <c r="CS1303"/>
      <c r="CT1303"/>
      <c r="CU1303"/>
      <c r="CV1303"/>
      <c r="CW1303"/>
      <c r="CX1303"/>
      <c r="CY1303"/>
      <c r="CZ1303"/>
      <c r="DA1303"/>
      <c r="DB1303"/>
      <c r="DC1303"/>
      <c r="DD1303"/>
      <c r="DM1303"/>
      <c r="DN1303"/>
    </row>
    <row r="1304" spans="37:118" x14ac:dyDescent="0.2"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  <c r="BX1304"/>
      <c r="BY1304"/>
      <c r="BZ1304"/>
      <c r="CA1304"/>
      <c r="CB1304"/>
      <c r="CC1304"/>
      <c r="CD1304"/>
      <c r="CE1304"/>
      <c r="CF1304"/>
      <c r="CG1304"/>
      <c r="CH1304"/>
      <c r="CI1304"/>
      <c r="CJ1304"/>
      <c r="CK1304"/>
      <c r="CL1304"/>
      <c r="CM1304"/>
      <c r="CN1304"/>
      <c r="CO1304"/>
      <c r="CP1304"/>
      <c r="CQ1304"/>
      <c r="CR1304"/>
      <c r="CS1304"/>
      <c r="CT1304"/>
      <c r="CU1304"/>
      <c r="CV1304"/>
      <c r="CW1304"/>
      <c r="CX1304"/>
      <c r="CY1304"/>
      <c r="CZ1304"/>
      <c r="DA1304"/>
      <c r="DB1304"/>
      <c r="DC1304"/>
      <c r="DD1304"/>
      <c r="DM1304"/>
      <c r="DN1304"/>
    </row>
    <row r="1305" spans="37:118" x14ac:dyDescent="0.2"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  <c r="BX1305"/>
      <c r="BY1305"/>
      <c r="BZ1305"/>
      <c r="CA1305"/>
      <c r="CB1305"/>
      <c r="CC1305"/>
      <c r="CD1305"/>
      <c r="CE1305"/>
      <c r="CF1305"/>
      <c r="CG1305"/>
      <c r="CH1305"/>
      <c r="CI1305"/>
      <c r="CJ1305"/>
      <c r="CK1305"/>
      <c r="CL1305"/>
      <c r="CM1305"/>
      <c r="CN1305"/>
      <c r="CO1305"/>
      <c r="CP1305"/>
      <c r="CQ1305"/>
      <c r="CR1305"/>
      <c r="CS1305"/>
      <c r="CT1305"/>
      <c r="CU1305"/>
      <c r="CV1305"/>
      <c r="CW1305"/>
      <c r="CX1305"/>
      <c r="CY1305"/>
      <c r="CZ1305"/>
      <c r="DA1305"/>
      <c r="DB1305"/>
      <c r="DC1305"/>
      <c r="DD1305"/>
      <c r="DM1305"/>
      <c r="DN1305"/>
    </row>
    <row r="1306" spans="37:118" x14ac:dyDescent="0.2"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  <c r="BX1306"/>
      <c r="BY1306"/>
      <c r="BZ1306"/>
      <c r="CA1306"/>
      <c r="CB1306"/>
      <c r="CC1306"/>
      <c r="CD1306"/>
      <c r="CE1306"/>
      <c r="CF1306"/>
      <c r="CG1306"/>
      <c r="CH1306"/>
      <c r="CI1306"/>
      <c r="CJ1306"/>
      <c r="CK1306"/>
      <c r="CL1306"/>
      <c r="CM1306"/>
      <c r="CN1306"/>
      <c r="CO1306"/>
      <c r="CP1306"/>
      <c r="CQ1306"/>
      <c r="CR1306"/>
      <c r="CS1306"/>
      <c r="CT1306"/>
      <c r="CU1306"/>
      <c r="CV1306"/>
      <c r="CW1306"/>
      <c r="CX1306"/>
      <c r="CY1306"/>
      <c r="CZ1306"/>
      <c r="DA1306"/>
      <c r="DB1306"/>
      <c r="DC1306"/>
      <c r="DD1306"/>
      <c r="DM1306"/>
      <c r="DN1306"/>
    </row>
    <row r="1307" spans="37:118" x14ac:dyDescent="0.2"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  <c r="BX1307"/>
      <c r="BY1307"/>
      <c r="BZ1307"/>
      <c r="CA1307"/>
      <c r="CB1307"/>
      <c r="CC1307"/>
      <c r="CD1307"/>
      <c r="CE1307"/>
      <c r="CF1307"/>
      <c r="CG1307"/>
      <c r="CH1307"/>
      <c r="CI1307"/>
      <c r="CJ1307"/>
      <c r="CK1307"/>
      <c r="CL1307"/>
      <c r="CM1307"/>
      <c r="CN1307"/>
      <c r="CO1307"/>
      <c r="CP1307"/>
      <c r="CQ1307"/>
      <c r="CR1307"/>
      <c r="CS1307"/>
      <c r="CT1307"/>
      <c r="CU1307"/>
      <c r="CV1307"/>
      <c r="CW1307"/>
      <c r="CX1307"/>
      <c r="CY1307"/>
      <c r="CZ1307"/>
      <c r="DA1307"/>
      <c r="DB1307"/>
      <c r="DC1307"/>
      <c r="DD1307"/>
      <c r="DM1307"/>
      <c r="DN1307"/>
    </row>
    <row r="1308" spans="37:118" x14ac:dyDescent="0.2"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  <c r="BX1308"/>
      <c r="BY1308"/>
      <c r="BZ1308"/>
      <c r="CA1308"/>
      <c r="CB1308"/>
      <c r="CC1308"/>
      <c r="CD1308"/>
      <c r="CE1308"/>
      <c r="CF1308"/>
      <c r="CG1308"/>
      <c r="CH1308"/>
      <c r="CI1308"/>
      <c r="CJ1308"/>
      <c r="CK1308"/>
      <c r="CL1308"/>
      <c r="CM1308"/>
      <c r="CN1308"/>
      <c r="CO1308"/>
      <c r="CP1308"/>
      <c r="CQ1308"/>
      <c r="CR1308"/>
      <c r="CS1308"/>
      <c r="CT1308"/>
      <c r="CU1308"/>
      <c r="CV1308"/>
      <c r="CW1308"/>
      <c r="CX1308"/>
      <c r="CY1308"/>
      <c r="CZ1308"/>
      <c r="DA1308"/>
      <c r="DB1308"/>
      <c r="DC1308"/>
      <c r="DD1308"/>
      <c r="DM1308"/>
      <c r="DN1308"/>
    </row>
    <row r="1309" spans="37:118" x14ac:dyDescent="0.2"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  <c r="BX1309"/>
      <c r="BY1309"/>
      <c r="BZ1309"/>
      <c r="CA1309"/>
      <c r="CB1309"/>
      <c r="CC1309"/>
      <c r="CD1309"/>
      <c r="CE1309"/>
      <c r="CF1309"/>
      <c r="CG1309"/>
      <c r="CH1309"/>
      <c r="CI1309"/>
      <c r="CJ1309"/>
      <c r="CK1309"/>
      <c r="CL1309"/>
      <c r="CM1309"/>
      <c r="CN1309"/>
      <c r="CO1309"/>
      <c r="CP1309"/>
      <c r="CQ1309"/>
      <c r="CR1309"/>
      <c r="CS1309"/>
      <c r="CT1309"/>
      <c r="CU1309"/>
      <c r="CV1309"/>
      <c r="CW1309"/>
      <c r="CX1309"/>
      <c r="CY1309"/>
      <c r="CZ1309"/>
      <c r="DA1309"/>
      <c r="DB1309"/>
      <c r="DC1309"/>
      <c r="DD1309"/>
      <c r="DM1309"/>
      <c r="DN1309"/>
    </row>
    <row r="1310" spans="37:118" x14ac:dyDescent="0.2"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  <c r="CB1310"/>
      <c r="CC1310"/>
      <c r="CD1310"/>
      <c r="CE1310"/>
      <c r="CF1310"/>
      <c r="CG1310"/>
      <c r="CH1310"/>
      <c r="CI1310"/>
      <c r="CJ1310"/>
      <c r="CK1310"/>
      <c r="CL1310"/>
      <c r="CM1310"/>
      <c r="CN1310"/>
      <c r="CO1310"/>
      <c r="CP1310"/>
      <c r="CQ1310"/>
      <c r="CR1310"/>
      <c r="CS1310"/>
      <c r="CT1310"/>
      <c r="CU1310"/>
      <c r="CV1310"/>
      <c r="CW1310"/>
      <c r="CX1310"/>
      <c r="CY1310"/>
      <c r="CZ1310"/>
      <c r="DA1310"/>
      <c r="DB1310"/>
      <c r="DC1310"/>
      <c r="DD1310"/>
      <c r="DM1310"/>
      <c r="DN1310"/>
    </row>
    <row r="1311" spans="37:118" x14ac:dyDescent="0.2"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M1311"/>
      <c r="DN1311"/>
    </row>
    <row r="1312" spans="37:118" x14ac:dyDescent="0.2"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  <c r="CB1312"/>
      <c r="CC1312"/>
      <c r="CD1312"/>
      <c r="CE1312"/>
      <c r="CF1312"/>
      <c r="CG1312"/>
      <c r="CH1312"/>
      <c r="CI1312"/>
      <c r="CJ1312"/>
      <c r="CK1312"/>
      <c r="CL1312"/>
      <c r="CM1312"/>
      <c r="CN1312"/>
      <c r="CO1312"/>
      <c r="CP1312"/>
      <c r="CQ1312"/>
      <c r="CR1312"/>
      <c r="CS1312"/>
      <c r="CT1312"/>
      <c r="CU1312"/>
      <c r="CV1312"/>
      <c r="CW1312"/>
      <c r="CX1312"/>
      <c r="CY1312"/>
      <c r="CZ1312"/>
      <c r="DA1312"/>
      <c r="DB1312"/>
      <c r="DC1312"/>
      <c r="DD1312"/>
      <c r="DM1312"/>
      <c r="DN1312"/>
    </row>
    <row r="1313" spans="37:118" x14ac:dyDescent="0.2"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M1313"/>
      <c r="DN1313"/>
    </row>
    <row r="1314" spans="37:118" x14ac:dyDescent="0.2"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  <c r="CB1314"/>
      <c r="CC1314"/>
      <c r="CD1314"/>
      <c r="CE1314"/>
      <c r="CF1314"/>
      <c r="CG1314"/>
      <c r="CH1314"/>
      <c r="CI1314"/>
      <c r="CJ1314"/>
      <c r="CK1314"/>
      <c r="CL1314"/>
      <c r="CM1314"/>
      <c r="CN1314"/>
      <c r="CO1314"/>
      <c r="CP1314"/>
      <c r="CQ1314"/>
      <c r="CR1314"/>
      <c r="CS1314"/>
      <c r="CT1314"/>
      <c r="CU1314"/>
      <c r="CV1314"/>
      <c r="CW1314"/>
      <c r="CX1314"/>
      <c r="CY1314"/>
      <c r="CZ1314"/>
      <c r="DA1314"/>
      <c r="DB1314"/>
      <c r="DC1314"/>
      <c r="DD1314"/>
      <c r="DM1314"/>
      <c r="DN1314"/>
    </row>
    <row r="1315" spans="37:118" x14ac:dyDescent="0.2"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M1315"/>
      <c r="DN1315"/>
    </row>
    <row r="1316" spans="37:118" x14ac:dyDescent="0.2"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  <c r="CB1316"/>
      <c r="CC1316"/>
      <c r="CD1316"/>
      <c r="CE1316"/>
      <c r="CF1316"/>
      <c r="CG1316"/>
      <c r="CH1316"/>
      <c r="CI1316"/>
      <c r="CJ1316"/>
      <c r="CK1316"/>
      <c r="CL1316"/>
      <c r="CM1316"/>
      <c r="CN1316"/>
      <c r="CO1316"/>
      <c r="CP1316"/>
      <c r="CQ1316"/>
      <c r="CR1316"/>
      <c r="CS1316"/>
      <c r="CT1316"/>
      <c r="CU1316"/>
      <c r="CV1316"/>
      <c r="CW1316"/>
      <c r="CX1316"/>
      <c r="CY1316"/>
      <c r="CZ1316"/>
      <c r="DA1316"/>
      <c r="DB1316"/>
      <c r="DC1316"/>
      <c r="DD1316"/>
      <c r="DM1316"/>
      <c r="DN1316"/>
    </row>
    <row r="1317" spans="37:118" x14ac:dyDescent="0.2"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M1317"/>
      <c r="DN1317"/>
    </row>
    <row r="1318" spans="37:118" x14ac:dyDescent="0.2"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  <c r="CB1318"/>
      <c r="CC1318"/>
      <c r="CD1318"/>
      <c r="CE1318"/>
      <c r="CF1318"/>
      <c r="CG1318"/>
      <c r="CH1318"/>
      <c r="CI1318"/>
      <c r="CJ1318"/>
      <c r="CK1318"/>
      <c r="CL1318"/>
      <c r="CM1318"/>
      <c r="CN1318"/>
      <c r="CO1318"/>
      <c r="CP1318"/>
      <c r="CQ1318"/>
      <c r="CR1318"/>
      <c r="CS1318"/>
      <c r="CT1318"/>
      <c r="CU1318"/>
      <c r="CV1318"/>
      <c r="CW1318"/>
      <c r="CX1318"/>
      <c r="CY1318"/>
      <c r="CZ1318"/>
      <c r="DA1318"/>
      <c r="DB1318"/>
      <c r="DC1318"/>
      <c r="DD1318"/>
      <c r="DM1318"/>
      <c r="DN1318"/>
    </row>
    <row r="1319" spans="37:118" x14ac:dyDescent="0.2"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M1319"/>
      <c r="DN1319"/>
    </row>
    <row r="1320" spans="37:118" x14ac:dyDescent="0.2"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  <c r="CB1320"/>
      <c r="CC1320"/>
      <c r="CD1320"/>
      <c r="CE1320"/>
      <c r="CF1320"/>
      <c r="CG1320"/>
      <c r="CH1320"/>
      <c r="CI1320"/>
      <c r="CJ1320"/>
      <c r="CK1320"/>
      <c r="CL1320"/>
      <c r="CM1320"/>
      <c r="CN1320"/>
      <c r="CO1320"/>
      <c r="CP1320"/>
      <c r="CQ1320"/>
      <c r="CR1320"/>
      <c r="CS1320"/>
      <c r="CT1320"/>
      <c r="CU1320"/>
      <c r="CV1320"/>
      <c r="CW1320"/>
      <c r="CX1320"/>
      <c r="CY1320"/>
      <c r="CZ1320"/>
      <c r="DA1320"/>
      <c r="DB1320"/>
      <c r="DC1320"/>
      <c r="DD1320"/>
      <c r="DM1320"/>
      <c r="DN1320"/>
    </row>
    <row r="1321" spans="37:118" x14ac:dyDescent="0.2"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M1321"/>
      <c r="DN1321"/>
    </row>
    <row r="1322" spans="37:118" x14ac:dyDescent="0.2"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  <c r="CB1322"/>
      <c r="CC1322"/>
      <c r="CD1322"/>
      <c r="CE1322"/>
      <c r="CF1322"/>
      <c r="CG1322"/>
      <c r="CH1322"/>
      <c r="CI1322"/>
      <c r="CJ1322"/>
      <c r="CK1322"/>
      <c r="CL1322"/>
      <c r="CM1322"/>
      <c r="CN1322"/>
      <c r="CO1322"/>
      <c r="CP1322"/>
      <c r="CQ1322"/>
      <c r="CR1322"/>
      <c r="CS1322"/>
      <c r="CT1322"/>
      <c r="CU1322"/>
      <c r="CV1322"/>
      <c r="CW1322"/>
      <c r="CX1322"/>
      <c r="CY1322"/>
      <c r="CZ1322"/>
      <c r="DA1322"/>
      <c r="DB1322"/>
      <c r="DC1322"/>
      <c r="DD1322"/>
      <c r="DM1322"/>
      <c r="DN1322"/>
    </row>
    <row r="1323" spans="37:118" x14ac:dyDescent="0.2"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M1323"/>
      <c r="DN1323"/>
    </row>
    <row r="1324" spans="37:118" x14ac:dyDescent="0.2"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  <c r="CB1324"/>
      <c r="CC1324"/>
      <c r="CD1324"/>
      <c r="CE1324"/>
      <c r="CF1324"/>
      <c r="CG1324"/>
      <c r="CH1324"/>
      <c r="CI1324"/>
      <c r="CJ1324"/>
      <c r="CK1324"/>
      <c r="CL1324"/>
      <c r="CM1324"/>
      <c r="CN1324"/>
      <c r="CO1324"/>
      <c r="CP1324"/>
      <c r="CQ1324"/>
      <c r="CR1324"/>
      <c r="CS1324"/>
      <c r="CT1324"/>
      <c r="CU1324"/>
      <c r="CV1324"/>
      <c r="CW1324"/>
      <c r="CX1324"/>
      <c r="CY1324"/>
      <c r="CZ1324"/>
      <c r="DA1324"/>
      <c r="DB1324"/>
      <c r="DC1324"/>
      <c r="DD1324"/>
      <c r="DM1324"/>
      <c r="DN1324"/>
    </row>
    <row r="1325" spans="37:118" x14ac:dyDescent="0.2"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M1325"/>
      <c r="DN1325"/>
    </row>
    <row r="1326" spans="37:118" x14ac:dyDescent="0.2"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  <c r="CB1326"/>
      <c r="CC1326"/>
      <c r="CD1326"/>
      <c r="CE1326"/>
      <c r="CF1326"/>
      <c r="CG1326"/>
      <c r="CH1326"/>
      <c r="CI1326"/>
      <c r="CJ1326"/>
      <c r="CK1326"/>
      <c r="CL1326"/>
      <c r="CM1326"/>
      <c r="CN1326"/>
      <c r="CO1326"/>
      <c r="CP1326"/>
      <c r="CQ1326"/>
      <c r="CR1326"/>
      <c r="CS1326"/>
      <c r="CT1326"/>
      <c r="CU1326"/>
      <c r="CV1326"/>
      <c r="CW1326"/>
      <c r="CX1326"/>
      <c r="CY1326"/>
      <c r="CZ1326"/>
      <c r="DA1326"/>
      <c r="DB1326"/>
      <c r="DC1326"/>
      <c r="DD1326"/>
      <c r="DM1326"/>
      <c r="DN1326"/>
    </row>
    <row r="1327" spans="37:118" x14ac:dyDescent="0.2"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M1327"/>
      <c r="DN1327"/>
    </row>
    <row r="1328" spans="37:118" x14ac:dyDescent="0.2"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  <c r="BX1328"/>
      <c r="BY1328"/>
      <c r="BZ1328"/>
      <c r="CA1328"/>
      <c r="CB1328"/>
      <c r="CC1328"/>
      <c r="CD1328"/>
      <c r="CE1328"/>
      <c r="CF1328"/>
      <c r="CG1328"/>
      <c r="CH1328"/>
      <c r="CI1328"/>
      <c r="CJ1328"/>
      <c r="CK1328"/>
      <c r="CL1328"/>
      <c r="CM1328"/>
      <c r="CN1328"/>
      <c r="CO1328"/>
      <c r="CP1328"/>
      <c r="CQ1328"/>
      <c r="CR1328"/>
      <c r="CS1328"/>
      <c r="CT1328"/>
      <c r="CU1328"/>
      <c r="CV1328"/>
      <c r="CW1328"/>
      <c r="CX1328"/>
      <c r="CY1328"/>
      <c r="CZ1328"/>
      <c r="DA1328"/>
      <c r="DB1328"/>
      <c r="DC1328"/>
      <c r="DD1328"/>
      <c r="DM1328"/>
      <c r="DN1328"/>
    </row>
    <row r="1329" spans="37:118" x14ac:dyDescent="0.2"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  <c r="BX1329"/>
      <c r="BY1329"/>
      <c r="BZ1329"/>
      <c r="CA1329"/>
      <c r="CB1329"/>
      <c r="CC1329"/>
      <c r="CD1329"/>
      <c r="CE1329"/>
      <c r="CF1329"/>
      <c r="CG1329"/>
      <c r="CH1329"/>
      <c r="CI1329"/>
      <c r="CJ1329"/>
      <c r="CK1329"/>
      <c r="CL1329"/>
      <c r="CM1329"/>
      <c r="CN1329"/>
      <c r="CO1329"/>
      <c r="CP1329"/>
      <c r="CQ1329"/>
      <c r="CR1329"/>
      <c r="CS1329"/>
      <c r="CT1329"/>
      <c r="CU1329"/>
      <c r="CV1329"/>
      <c r="CW1329"/>
      <c r="CX1329"/>
      <c r="CY1329"/>
      <c r="CZ1329"/>
      <c r="DA1329"/>
      <c r="DB1329"/>
      <c r="DC1329"/>
      <c r="DD1329"/>
      <c r="DM1329"/>
      <c r="DN1329"/>
    </row>
    <row r="1330" spans="37:118" x14ac:dyDescent="0.2"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  <c r="BX1330"/>
      <c r="BY1330"/>
      <c r="BZ1330"/>
      <c r="CA1330"/>
      <c r="CB1330"/>
      <c r="CC1330"/>
      <c r="CD1330"/>
      <c r="CE1330"/>
      <c r="CF1330"/>
      <c r="CG1330"/>
      <c r="CH1330"/>
      <c r="CI1330"/>
      <c r="CJ1330"/>
      <c r="CK1330"/>
      <c r="CL1330"/>
      <c r="CM1330"/>
      <c r="CN1330"/>
      <c r="CO1330"/>
      <c r="CP1330"/>
      <c r="CQ1330"/>
      <c r="CR1330"/>
      <c r="CS1330"/>
      <c r="CT1330"/>
      <c r="CU1330"/>
      <c r="CV1330"/>
      <c r="CW1330"/>
      <c r="CX1330"/>
      <c r="CY1330"/>
      <c r="CZ1330"/>
      <c r="DA1330"/>
      <c r="DB1330"/>
      <c r="DC1330"/>
      <c r="DD1330"/>
      <c r="DM1330"/>
      <c r="DN1330"/>
    </row>
    <row r="1331" spans="37:118" x14ac:dyDescent="0.2"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  <c r="BX1331"/>
      <c r="BY1331"/>
      <c r="BZ1331"/>
      <c r="CA1331"/>
      <c r="CB1331"/>
      <c r="CC1331"/>
      <c r="CD1331"/>
      <c r="CE1331"/>
      <c r="CF1331"/>
      <c r="CG1331"/>
      <c r="CH1331"/>
      <c r="CI1331"/>
      <c r="CJ1331"/>
      <c r="CK1331"/>
      <c r="CL1331"/>
      <c r="CM1331"/>
      <c r="CN1331"/>
      <c r="CO1331"/>
      <c r="CP1331"/>
      <c r="CQ1331"/>
      <c r="CR1331"/>
      <c r="CS1331"/>
      <c r="CT1331"/>
      <c r="CU1331"/>
      <c r="CV1331"/>
      <c r="CW1331"/>
      <c r="CX1331"/>
      <c r="CY1331"/>
      <c r="CZ1331"/>
      <c r="DA1331"/>
      <c r="DB1331"/>
      <c r="DC1331"/>
      <c r="DD1331"/>
      <c r="DM1331"/>
      <c r="DN1331"/>
    </row>
    <row r="1332" spans="37:118" x14ac:dyDescent="0.2"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  <c r="BX1332"/>
      <c r="BY1332"/>
      <c r="BZ1332"/>
      <c r="CA1332"/>
      <c r="CB1332"/>
      <c r="CC1332"/>
      <c r="CD1332"/>
      <c r="CE1332"/>
      <c r="CF1332"/>
      <c r="CG1332"/>
      <c r="CH1332"/>
      <c r="CI1332"/>
      <c r="CJ1332"/>
      <c r="CK1332"/>
      <c r="CL1332"/>
      <c r="CM1332"/>
      <c r="CN1332"/>
      <c r="CO1332"/>
      <c r="CP1332"/>
      <c r="CQ1332"/>
      <c r="CR1332"/>
      <c r="CS1332"/>
      <c r="CT1332"/>
      <c r="CU1332"/>
      <c r="CV1332"/>
      <c r="CW1332"/>
      <c r="CX1332"/>
      <c r="CY1332"/>
      <c r="CZ1332"/>
      <c r="DA1332"/>
      <c r="DB1332"/>
      <c r="DC1332"/>
      <c r="DD1332"/>
      <c r="DM1332"/>
      <c r="DN1332"/>
    </row>
    <row r="1333" spans="37:118" x14ac:dyDescent="0.2"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  <c r="BX1333"/>
      <c r="BY1333"/>
      <c r="BZ1333"/>
      <c r="CA1333"/>
      <c r="CB1333"/>
      <c r="CC1333"/>
      <c r="CD1333"/>
      <c r="CE1333"/>
      <c r="CF1333"/>
      <c r="CG1333"/>
      <c r="CH1333"/>
      <c r="CI1333"/>
      <c r="CJ1333"/>
      <c r="CK1333"/>
      <c r="CL1333"/>
      <c r="CM1333"/>
      <c r="CN1333"/>
      <c r="CO1333"/>
      <c r="CP1333"/>
      <c r="CQ1333"/>
      <c r="CR1333"/>
      <c r="CS1333"/>
      <c r="CT1333"/>
      <c r="CU1333"/>
      <c r="CV1333"/>
      <c r="CW1333"/>
      <c r="CX1333"/>
      <c r="CY1333"/>
      <c r="CZ1333"/>
      <c r="DA1333"/>
      <c r="DB1333"/>
      <c r="DC1333"/>
      <c r="DD1333"/>
      <c r="DM1333"/>
      <c r="DN1333"/>
    </row>
    <row r="1334" spans="37:118" x14ac:dyDescent="0.2"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  <c r="CB1334"/>
      <c r="CC1334"/>
      <c r="CD1334"/>
      <c r="CE1334"/>
      <c r="CF1334"/>
      <c r="CG1334"/>
      <c r="CH1334"/>
      <c r="CI1334"/>
      <c r="CJ1334"/>
      <c r="CK1334"/>
      <c r="CL1334"/>
      <c r="CM1334"/>
      <c r="CN1334"/>
      <c r="CO1334"/>
      <c r="CP1334"/>
      <c r="CQ1334"/>
      <c r="CR1334"/>
      <c r="CS1334"/>
      <c r="CT1334"/>
      <c r="CU1334"/>
      <c r="CV1334"/>
      <c r="CW1334"/>
      <c r="CX1334"/>
      <c r="CY1334"/>
      <c r="CZ1334"/>
      <c r="DA1334"/>
      <c r="DB1334"/>
      <c r="DC1334"/>
      <c r="DD1334"/>
      <c r="DM1334"/>
      <c r="DN1334"/>
    </row>
    <row r="1335" spans="37:118" x14ac:dyDescent="0.2"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M1335"/>
      <c r="DN1335"/>
    </row>
    <row r="1336" spans="37:118" x14ac:dyDescent="0.2"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  <c r="BX1336"/>
      <c r="BY1336"/>
      <c r="BZ1336"/>
      <c r="CA1336"/>
      <c r="CB1336"/>
      <c r="CC1336"/>
      <c r="CD1336"/>
      <c r="CE1336"/>
      <c r="CF1336"/>
      <c r="CG1336"/>
      <c r="CH1336"/>
      <c r="CI1336"/>
      <c r="CJ1336"/>
      <c r="CK1336"/>
      <c r="CL1336"/>
      <c r="CM1336"/>
      <c r="CN1336"/>
      <c r="CO1336"/>
      <c r="CP1336"/>
      <c r="CQ1336"/>
      <c r="CR1336"/>
      <c r="CS1336"/>
      <c r="CT1336"/>
      <c r="CU1336"/>
      <c r="CV1336"/>
      <c r="CW1336"/>
      <c r="CX1336"/>
      <c r="CY1336"/>
      <c r="CZ1336"/>
      <c r="DA1336"/>
      <c r="DB1336"/>
      <c r="DC1336"/>
      <c r="DD1336"/>
      <c r="DM1336"/>
      <c r="DN1336"/>
    </row>
    <row r="1337" spans="37:118" x14ac:dyDescent="0.2"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  <c r="BX1337"/>
      <c r="BY1337"/>
      <c r="BZ1337"/>
      <c r="CA1337"/>
      <c r="CB1337"/>
      <c r="CC1337"/>
      <c r="CD1337"/>
      <c r="CE1337"/>
      <c r="CF1337"/>
      <c r="CG1337"/>
      <c r="CH1337"/>
      <c r="CI1337"/>
      <c r="CJ1337"/>
      <c r="CK1337"/>
      <c r="CL1337"/>
      <c r="CM1337"/>
      <c r="CN1337"/>
      <c r="CO1337"/>
      <c r="CP1337"/>
      <c r="CQ1337"/>
      <c r="CR1337"/>
      <c r="CS1337"/>
      <c r="CT1337"/>
      <c r="CU1337"/>
      <c r="CV1337"/>
      <c r="CW1337"/>
      <c r="CX1337"/>
      <c r="CY1337"/>
      <c r="CZ1337"/>
      <c r="DA1337"/>
      <c r="DB1337"/>
      <c r="DC1337"/>
      <c r="DD1337"/>
      <c r="DM1337"/>
      <c r="DN1337"/>
    </row>
    <row r="1338" spans="37:118" x14ac:dyDescent="0.2"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  <c r="BX1338"/>
      <c r="BY1338"/>
      <c r="BZ1338"/>
      <c r="CA1338"/>
      <c r="CB1338"/>
      <c r="CC1338"/>
      <c r="CD1338"/>
      <c r="CE1338"/>
      <c r="CF1338"/>
      <c r="CG1338"/>
      <c r="CH1338"/>
      <c r="CI1338"/>
      <c r="CJ1338"/>
      <c r="CK1338"/>
      <c r="CL1338"/>
      <c r="CM1338"/>
      <c r="CN1338"/>
      <c r="CO1338"/>
      <c r="CP1338"/>
      <c r="CQ1338"/>
      <c r="CR1338"/>
      <c r="CS1338"/>
      <c r="CT1338"/>
      <c r="CU1338"/>
      <c r="CV1338"/>
      <c r="CW1338"/>
      <c r="CX1338"/>
      <c r="CY1338"/>
      <c r="CZ1338"/>
      <c r="DA1338"/>
      <c r="DB1338"/>
      <c r="DC1338"/>
      <c r="DD1338"/>
      <c r="DM1338"/>
      <c r="DN1338"/>
    </row>
    <row r="1339" spans="37:118" x14ac:dyDescent="0.2"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  <c r="BX1339"/>
      <c r="BY1339"/>
      <c r="BZ1339"/>
      <c r="CA1339"/>
      <c r="CB1339"/>
      <c r="CC1339"/>
      <c r="CD1339"/>
      <c r="CE1339"/>
      <c r="CF1339"/>
      <c r="CG1339"/>
      <c r="CH1339"/>
      <c r="CI1339"/>
      <c r="CJ1339"/>
      <c r="CK1339"/>
      <c r="CL1339"/>
      <c r="CM1339"/>
      <c r="CN1339"/>
      <c r="CO1339"/>
      <c r="CP1339"/>
      <c r="CQ1339"/>
      <c r="CR1339"/>
      <c r="CS1339"/>
      <c r="CT1339"/>
      <c r="CU1339"/>
      <c r="CV1339"/>
      <c r="CW1339"/>
      <c r="CX1339"/>
      <c r="CY1339"/>
      <c r="CZ1339"/>
      <c r="DA1339"/>
      <c r="DB1339"/>
      <c r="DC1339"/>
      <c r="DD1339"/>
      <c r="DM1339"/>
      <c r="DN1339"/>
    </row>
    <row r="1340" spans="37:118" x14ac:dyDescent="0.2"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  <c r="BX1340"/>
      <c r="BY1340"/>
      <c r="BZ1340"/>
      <c r="CA1340"/>
      <c r="CB1340"/>
      <c r="CC1340"/>
      <c r="CD1340"/>
      <c r="CE1340"/>
      <c r="CF1340"/>
      <c r="CG1340"/>
      <c r="CH1340"/>
      <c r="CI1340"/>
      <c r="CJ1340"/>
      <c r="CK1340"/>
      <c r="CL1340"/>
      <c r="CM1340"/>
      <c r="CN1340"/>
      <c r="CO1340"/>
      <c r="CP1340"/>
      <c r="CQ1340"/>
      <c r="CR1340"/>
      <c r="CS1340"/>
      <c r="CT1340"/>
      <c r="CU1340"/>
      <c r="CV1340"/>
      <c r="CW1340"/>
      <c r="CX1340"/>
      <c r="CY1340"/>
      <c r="CZ1340"/>
      <c r="DA1340"/>
      <c r="DB1340"/>
      <c r="DC1340"/>
      <c r="DD1340"/>
      <c r="DM1340"/>
      <c r="DN1340"/>
    </row>
    <row r="1341" spans="37:118" x14ac:dyDescent="0.2"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  <c r="BX1341"/>
      <c r="BY1341"/>
      <c r="BZ1341"/>
      <c r="CA1341"/>
      <c r="CB1341"/>
      <c r="CC1341"/>
      <c r="CD1341"/>
      <c r="CE1341"/>
      <c r="CF1341"/>
      <c r="CG1341"/>
      <c r="CH1341"/>
      <c r="CI1341"/>
      <c r="CJ1341"/>
      <c r="CK1341"/>
      <c r="CL1341"/>
      <c r="CM1341"/>
      <c r="CN1341"/>
      <c r="CO1341"/>
      <c r="CP1341"/>
      <c r="CQ1341"/>
      <c r="CR1341"/>
      <c r="CS1341"/>
      <c r="CT1341"/>
      <c r="CU1341"/>
      <c r="CV1341"/>
      <c r="CW1341"/>
      <c r="CX1341"/>
      <c r="CY1341"/>
      <c r="CZ1341"/>
      <c r="DA1341"/>
      <c r="DB1341"/>
      <c r="DC1341"/>
      <c r="DD1341"/>
      <c r="DM1341"/>
      <c r="DN1341"/>
    </row>
    <row r="1342" spans="37:118" x14ac:dyDescent="0.2"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  <c r="BX1342"/>
      <c r="BY1342"/>
      <c r="BZ1342"/>
      <c r="CA1342"/>
      <c r="CB1342"/>
      <c r="CC1342"/>
      <c r="CD1342"/>
      <c r="CE1342"/>
      <c r="CF1342"/>
      <c r="CG1342"/>
      <c r="CH1342"/>
      <c r="CI1342"/>
      <c r="CJ1342"/>
      <c r="CK1342"/>
      <c r="CL1342"/>
      <c r="CM1342"/>
      <c r="CN1342"/>
      <c r="CO1342"/>
      <c r="CP1342"/>
      <c r="CQ1342"/>
      <c r="CR1342"/>
      <c r="CS1342"/>
      <c r="CT1342"/>
      <c r="CU1342"/>
      <c r="CV1342"/>
      <c r="CW1342"/>
      <c r="CX1342"/>
      <c r="CY1342"/>
      <c r="CZ1342"/>
      <c r="DA1342"/>
      <c r="DB1342"/>
      <c r="DC1342"/>
      <c r="DD1342"/>
      <c r="DM1342"/>
      <c r="DN1342"/>
    </row>
    <row r="1343" spans="37:118" x14ac:dyDescent="0.2"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  <c r="BX1343"/>
      <c r="BY1343"/>
      <c r="BZ1343"/>
      <c r="CA1343"/>
      <c r="CB1343"/>
      <c r="CC1343"/>
      <c r="CD1343"/>
      <c r="CE1343"/>
      <c r="CF1343"/>
      <c r="CG1343"/>
      <c r="CH1343"/>
      <c r="CI1343"/>
      <c r="CJ1343"/>
      <c r="CK1343"/>
      <c r="CL1343"/>
      <c r="CM1343"/>
      <c r="CN1343"/>
      <c r="CO1343"/>
      <c r="CP1343"/>
      <c r="CQ1343"/>
      <c r="CR1343"/>
      <c r="CS1343"/>
      <c r="CT1343"/>
      <c r="CU1343"/>
      <c r="CV1343"/>
      <c r="CW1343"/>
      <c r="CX1343"/>
      <c r="CY1343"/>
      <c r="CZ1343"/>
      <c r="DA1343"/>
      <c r="DB1343"/>
      <c r="DC1343"/>
      <c r="DD1343"/>
      <c r="DM1343"/>
      <c r="DN1343"/>
    </row>
    <row r="1344" spans="37:118" x14ac:dyDescent="0.2"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  <c r="BX1344"/>
      <c r="BY1344"/>
      <c r="BZ1344"/>
      <c r="CA1344"/>
      <c r="CB1344"/>
      <c r="CC1344"/>
      <c r="CD1344"/>
      <c r="CE1344"/>
      <c r="CF1344"/>
      <c r="CG1344"/>
      <c r="CH1344"/>
      <c r="CI1344"/>
      <c r="CJ1344"/>
      <c r="CK1344"/>
      <c r="CL1344"/>
      <c r="CM1344"/>
      <c r="CN1344"/>
      <c r="CO1344"/>
      <c r="CP1344"/>
      <c r="CQ1344"/>
      <c r="CR1344"/>
      <c r="CS1344"/>
      <c r="CT1344"/>
      <c r="CU1344"/>
      <c r="CV1344"/>
      <c r="CW1344"/>
      <c r="CX1344"/>
      <c r="CY1344"/>
      <c r="CZ1344"/>
      <c r="DA1344"/>
      <c r="DB1344"/>
      <c r="DC1344"/>
      <c r="DD1344"/>
      <c r="DM1344"/>
      <c r="DN1344"/>
    </row>
    <row r="1345" spans="37:118" x14ac:dyDescent="0.2"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  <c r="BX1345"/>
      <c r="BY1345"/>
      <c r="BZ1345"/>
      <c r="CA1345"/>
      <c r="CB1345"/>
      <c r="CC1345"/>
      <c r="CD1345"/>
      <c r="CE1345"/>
      <c r="CF1345"/>
      <c r="CG1345"/>
      <c r="CH1345"/>
      <c r="CI1345"/>
      <c r="CJ1345"/>
      <c r="CK1345"/>
      <c r="CL1345"/>
      <c r="CM1345"/>
      <c r="CN1345"/>
      <c r="CO1345"/>
      <c r="CP1345"/>
      <c r="CQ1345"/>
      <c r="CR1345"/>
      <c r="CS1345"/>
      <c r="CT1345"/>
      <c r="CU1345"/>
      <c r="CV1345"/>
      <c r="CW1345"/>
      <c r="CX1345"/>
      <c r="CY1345"/>
      <c r="CZ1345"/>
      <c r="DA1345"/>
      <c r="DB1345"/>
      <c r="DC1345"/>
      <c r="DD1345"/>
      <c r="DM1345"/>
      <c r="DN1345"/>
    </row>
    <row r="1346" spans="37:118" x14ac:dyDescent="0.2"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  <c r="BX1346"/>
      <c r="BY1346"/>
      <c r="BZ1346"/>
      <c r="CA1346"/>
      <c r="CB1346"/>
      <c r="CC1346"/>
      <c r="CD1346"/>
      <c r="CE1346"/>
      <c r="CF1346"/>
      <c r="CG1346"/>
      <c r="CH1346"/>
      <c r="CI1346"/>
      <c r="CJ1346"/>
      <c r="CK1346"/>
      <c r="CL1346"/>
      <c r="CM1346"/>
      <c r="CN1346"/>
      <c r="CO1346"/>
      <c r="CP1346"/>
      <c r="CQ1346"/>
      <c r="CR1346"/>
      <c r="CS1346"/>
      <c r="CT1346"/>
      <c r="CU1346"/>
      <c r="CV1346"/>
      <c r="CW1346"/>
      <c r="CX1346"/>
      <c r="CY1346"/>
      <c r="CZ1346"/>
      <c r="DA1346"/>
      <c r="DB1346"/>
      <c r="DC1346"/>
      <c r="DD1346"/>
      <c r="DM1346"/>
      <c r="DN1346"/>
    </row>
    <row r="1347" spans="37:118" x14ac:dyDescent="0.2"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  <c r="BX1347"/>
      <c r="BY1347"/>
      <c r="BZ1347"/>
      <c r="CA1347"/>
      <c r="CB1347"/>
      <c r="CC1347"/>
      <c r="CD1347"/>
      <c r="CE1347"/>
      <c r="CF1347"/>
      <c r="CG1347"/>
      <c r="CH1347"/>
      <c r="CI1347"/>
      <c r="CJ1347"/>
      <c r="CK1347"/>
      <c r="CL1347"/>
      <c r="CM1347"/>
      <c r="CN1347"/>
      <c r="CO1347"/>
      <c r="CP1347"/>
      <c r="CQ1347"/>
      <c r="CR1347"/>
      <c r="CS1347"/>
      <c r="CT1347"/>
      <c r="CU1347"/>
      <c r="CV1347"/>
      <c r="CW1347"/>
      <c r="CX1347"/>
      <c r="CY1347"/>
      <c r="CZ1347"/>
      <c r="DA1347"/>
      <c r="DB1347"/>
      <c r="DC1347"/>
      <c r="DD1347"/>
      <c r="DM1347"/>
      <c r="DN1347"/>
    </row>
    <row r="1348" spans="37:118" x14ac:dyDescent="0.2"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  <c r="CB1348"/>
      <c r="CC1348"/>
      <c r="CD1348"/>
      <c r="CE1348"/>
      <c r="CF1348"/>
      <c r="CG1348"/>
      <c r="CH1348"/>
      <c r="CI1348"/>
      <c r="CJ1348"/>
      <c r="CK1348"/>
      <c r="CL1348"/>
      <c r="CM1348"/>
      <c r="CN1348"/>
      <c r="CO1348"/>
      <c r="CP1348"/>
      <c r="CQ1348"/>
      <c r="CR1348"/>
      <c r="CS1348"/>
      <c r="CT1348"/>
      <c r="CU1348"/>
      <c r="CV1348"/>
      <c r="CW1348"/>
      <c r="CX1348"/>
      <c r="CY1348"/>
      <c r="CZ1348"/>
      <c r="DA1348"/>
      <c r="DB1348"/>
      <c r="DC1348"/>
      <c r="DD1348"/>
      <c r="DM1348"/>
      <c r="DN1348"/>
    </row>
    <row r="1349" spans="37:118" x14ac:dyDescent="0.2"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M1349"/>
      <c r="DN1349"/>
    </row>
    <row r="1350" spans="37:118" x14ac:dyDescent="0.2"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  <c r="CB1350"/>
      <c r="CC1350"/>
      <c r="CD1350"/>
      <c r="CE1350"/>
      <c r="CF1350"/>
      <c r="CG1350"/>
      <c r="CH1350"/>
      <c r="CI1350"/>
      <c r="CJ1350"/>
      <c r="CK1350"/>
      <c r="CL1350"/>
      <c r="CM1350"/>
      <c r="CN1350"/>
      <c r="CO1350"/>
      <c r="CP1350"/>
      <c r="CQ1350"/>
      <c r="CR1350"/>
      <c r="CS1350"/>
      <c r="CT1350"/>
      <c r="CU1350"/>
      <c r="CV1350"/>
      <c r="CW1350"/>
      <c r="CX1350"/>
      <c r="CY1350"/>
      <c r="CZ1350"/>
      <c r="DA1350"/>
      <c r="DB1350"/>
      <c r="DC1350"/>
      <c r="DD1350"/>
      <c r="DM1350"/>
      <c r="DN1350"/>
    </row>
    <row r="1351" spans="37:118" x14ac:dyDescent="0.2"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M1351"/>
      <c r="DN1351"/>
    </row>
    <row r="1352" spans="37:118" x14ac:dyDescent="0.2"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  <c r="CB1352"/>
      <c r="CC1352"/>
      <c r="CD1352"/>
      <c r="CE1352"/>
      <c r="CF1352"/>
      <c r="CG1352"/>
      <c r="CH1352"/>
      <c r="CI1352"/>
      <c r="CJ1352"/>
      <c r="CK1352"/>
      <c r="CL1352"/>
      <c r="CM1352"/>
      <c r="CN1352"/>
      <c r="CO1352"/>
      <c r="CP1352"/>
      <c r="CQ1352"/>
      <c r="CR1352"/>
      <c r="CS1352"/>
      <c r="CT1352"/>
      <c r="CU1352"/>
      <c r="CV1352"/>
      <c r="CW1352"/>
      <c r="CX1352"/>
      <c r="CY1352"/>
      <c r="CZ1352"/>
      <c r="DA1352"/>
      <c r="DB1352"/>
      <c r="DC1352"/>
      <c r="DD1352"/>
      <c r="DM1352"/>
      <c r="DN1352"/>
    </row>
    <row r="1353" spans="37:118" x14ac:dyDescent="0.2"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M1353"/>
      <c r="DN1353"/>
    </row>
    <row r="1354" spans="37:118" x14ac:dyDescent="0.2"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  <c r="CB1354"/>
      <c r="CC1354"/>
      <c r="CD1354"/>
      <c r="CE1354"/>
      <c r="CF1354"/>
      <c r="CG1354"/>
      <c r="CH1354"/>
      <c r="CI1354"/>
      <c r="CJ1354"/>
      <c r="CK1354"/>
      <c r="CL1354"/>
      <c r="CM1354"/>
      <c r="CN1354"/>
      <c r="CO1354"/>
      <c r="CP1354"/>
      <c r="CQ1354"/>
      <c r="CR1354"/>
      <c r="CS1354"/>
      <c r="CT1354"/>
      <c r="CU1354"/>
      <c r="CV1354"/>
      <c r="CW1354"/>
      <c r="CX1354"/>
      <c r="CY1354"/>
      <c r="CZ1354"/>
      <c r="DA1354"/>
      <c r="DB1354"/>
      <c r="DC1354"/>
      <c r="DD1354"/>
      <c r="DM1354"/>
      <c r="DN1354"/>
    </row>
    <row r="1355" spans="37:118" x14ac:dyDescent="0.2"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M1355"/>
      <c r="DN1355"/>
    </row>
    <row r="1356" spans="37:118" x14ac:dyDescent="0.2"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  <c r="CB1356"/>
      <c r="CC1356"/>
      <c r="CD1356"/>
      <c r="CE1356"/>
      <c r="CF1356"/>
      <c r="CG1356"/>
      <c r="CH1356"/>
      <c r="CI1356"/>
      <c r="CJ1356"/>
      <c r="CK1356"/>
      <c r="CL1356"/>
      <c r="CM1356"/>
      <c r="CN1356"/>
      <c r="CO1356"/>
      <c r="CP1356"/>
      <c r="CQ1356"/>
      <c r="CR1356"/>
      <c r="CS1356"/>
      <c r="CT1356"/>
      <c r="CU1356"/>
      <c r="CV1356"/>
      <c r="CW1356"/>
      <c r="CX1356"/>
      <c r="CY1356"/>
      <c r="CZ1356"/>
      <c r="DA1356"/>
      <c r="DB1356"/>
      <c r="DC1356"/>
      <c r="DD1356"/>
      <c r="DM1356"/>
      <c r="DN1356"/>
    </row>
    <row r="1357" spans="37:118" x14ac:dyDescent="0.2"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M1357"/>
      <c r="DN1357"/>
    </row>
    <row r="1358" spans="37:118" x14ac:dyDescent="0.2"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  <c r="BX1358"/>
      <c r="BY1358"/>
      <c r="BZ1358"/>
      <c r="CA1358"/>
      <c r="CB1358"/>
      <c r="CC1358"/>
      <c r="CD1358"/>
      <c r="CE1358"/>
      <c r="CF1358"/>
      <c r="CG1358"/>
      <c r="CH1358"/>
      <c r="CI1358"/>
      <c r="CJ1358"/>
      <c r="CK1358"/>
      <c r="CL1358"/>
      <c r="CM1358"/>
      <c r="CN1358"/>
      <c r="CO1358"/>
      <c r="CP1358"/>
      <c r="CQ1358"/>
      <c r="CR1358"/>
      <c r="CS1358"/>
      <c r="CT1358"/>
      <c r="CU1358"/>
      <c r="CV1358"/>
      <c r="CW1358"/>
      <c r="CX1358"/>
      <c r="CY1358"/>
      <c r="CZ1358"/>
      <c r="DA1358"/>
      <c r="DB1358"/>
      <c r="DC1358"/>
      <c r="DD1358"/>
      <c r="DM1358"/>
      <c r="DN1358"/>
    </row>
    <row r="1359" spans="37:118" x14ac:dyDescent="0.2"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  <c r="BX1359"/>
      <c r="BY1359"/>
      <c r="BZ1359"/>
      <c r="CA1359"/>
      <c r="CB1359"/>
      <c r="CC1359"/>
      <c r="CD1359"/>
      <c r="CE1359"/>
      <c r="CF1359"/>
      <c r="CG1359"/>
      <c r="CH1359"/>
      <c r="CI1359"/>
      <c r="CJ1359"/>
      <c r="CK1359"/>
      <c r="CL1359"/>
      <c r="CM1359"/>
      <c r="CN1359"/>
      <c r="CO1359"/>
      <c r="CP1359"/>
      <c r="CQ1359"/>
      <c r="CR1359"/>
      <c r="CS1359"/>
      <c r="CT1359"/>
      <c r="CU1359"/>
      <c r="CV1359"/>
      <c r="CW1359"/>
      <c r="CX1359"/>
      <c r="CY1359"/>
      <c r="CZ1359"/>
      <c r="DA1359"/>
      <c r="DB1359"/>
      <c r="DC1359"/>
      <c r="DD1359"/>
      <c r="DM1359"/>
      <c r="DN1359"/>
    </row>
    <row r="1360" spans="37:118" x14ac:dyDescent="0.2"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  <c r="BX1360"/>
      <c r="BY1360"/>
      <c r="BZ1360"/>
      <c r="CA1360"/>
      <c r="CB1360"/>
      <c r="CC1360"/>
      <c r="CD1360"/>
      <c r="CE1360"/>
      <c r="CF1360"/>
      <c r="CG1360"/>
      <c r="CH1360"/>
      <c r="CI1360"/>
      <c r="CJ1360"/>
      <c r="CK1360"/>
      <c r="CL1360"/>
      <c r="CM1360"/>
      <c r="CN1360"/>
      <c r="CO1360"/>
      <c r="CP1360"/>
      <c r="CQ1360"/>
      <c r="CR1360"/>
      <c r="CS1360"/>
      <c r="CT1360"/>
      <c r="CU1360"/>
      <c r="CV1360"/>
      <c r="CW1360"/>
      <c r="CX1360"/>
      <c r="CY1360"/>
      <c r="CZ1360"/>
      <c r="DA1360"/>
      <c r="DB1360"/>
      <c r="DC1360"/>
      <c r="DD1360"/>
      <c r="DM1360"/>
      <c r="DN1360"/>
    </row>
    <row r="1361" spans="37:118" x14ac:dyDescent="0.2"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  <c r="BX1361"/>
      <c r="BY1361"/>
      <c r="BZ1361"/>
      <c r="CA1361"/>
      <c r="CB1361"/>
      <c r="CC1361"/>
      <c r="CD1361"/>
      <c r="CE1361"/>
      <c r="CF1361"/>
      <c r="CG1361"/>
      <c r="CH1361"/>
      <c r="CI1361"/>
      <c r="CJ1361"/>
      <c r="CK1361"/>
      <c r="CL1361"/>
      <c r="CM1361"/>
      <c r="CN1361"/>
      <c r="CO1361"/>
      <c r="CP1361"/>
      <c r="CQ1361"/>
      <c r="CR1361"/>
      <c r="CS1361"/>
      <c r="CT1361"/>
      <c r="CU1361"/>
      <c r="CV1361"/>
      <c r="CW1361"/>
      <c r="CX1361"/>
      <c r="CY1361"/>
      <c r="CZ1361"/>
      <c r="DA1361"/>
      <c r="DB1361"/>
      <c r="DC1361"/>
      <c r="DD1361"/>
      <c r="DM1361"/>
      <c r="DN1361"/>
    </row>
    <row r="1362" spans="37:118" x14ac:dyDescent="0.2"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  <c r="BX1362"/>
      <c r="BY1362"/>
      <c r="BZ1362"/>
      <c r="CA1362"/>
      <c r="CB1362"/>
      <c r="CC1362"/>
      <c r="CD1362"/>
      <c r="CE1362"/>
      <c r="CF1362"/>
      <c r="CG1362"/>
      <c r="CH1362"/>
      <c r="CI1362"/>
      <c r="CJ1362"/>
      <c r="CK1362"/>
      <c r="CL1362"/>
      <c r="CM1362"/>
      <c r="CN1362"/>
      <c r="CO1362"/>
      <c r="CP1362"/>
      <c r="CQ1362"/>
      <c r="CR1362"/>
      <c r="CS1362"/>
      <c r="CT1362"/>
      <c r="CU1362"/>
      <c r="CV1362"/>
      <c r="CW1362"/>
      <c r="CX1362"/>
      <c r="CY1362"/>
      <c r="CZ1362"/>
      <c r="DA1362"/>
      <c r="DB1362"/>
      <c r="DC1362"/>
      <c r="DD1362"/>
      <c r="DM1362"/>
      <c r="DN1362"/>
    </row>
    <row r="1363" spans="37:118" x14ac:dyDescent="0.2"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  <c r="BX1363"/>
      <c r="BY1363"/>
      <c r="BZ1363"/>
      <c r="CA1363"/>
      <c r="CB1363"/>
      <c r="CC1363"/>
      <c r="CD1363"/>
      <c r="CE1363"/>
      <c r="CF1363"/>
      <c r="CG1363"/>
      <c r="CH1363"/>
      <c r="CI1363"/>
      <c r="CJ1363"/>
      <c r="CK1363"/>
      <c r="CL1363"/>
      <c r="CM1363"/>
      <c r="CN1363"/>
      <c r="CO1363"/>
      <c r="CP1363"/>
      <c r="CQ1363"/>
      <c r="CR1363"/>
      <c r="CS1363"/>
      <c r="CT1363"/>
      <c r="CU1363"/>
      <c r="CV1363"/>
      <c r="CW1363"/>
      <c r="CX1363"/>
      <c r="CY1363"/>
      <c r="CZ1363"/>
      <c r="DA1363"/>
      <c r="DB1363"/>
      <c r="DC1363"/>
      <c r="DD1363"/>
      <c r="DM1363"/>
      <c r="DN1363"/>
    </row>
    <row r="1364" spans="37:118" x14ac:dyDescent="0.2"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  <c r="BX1364"/>
      <c r="BY1364"/>
      <c r="BZ1364"/>
      <c r="CA1364"/>
      <c r="CB1364"/>
      <c r="CC1364"/>
      <c r="CD1364"/>
      <c r="CE1364"/>
      <c r="CF1364"/>
      <c r="CG1364"/>
      <c r="CH1364"/>
      <c r="CI1364"/>
      <c r="CJ1364"/>
      <c r="CK1364"/>
      <c r="CL1364"/>
      <c r="CM1364"/>
      <c r="CN1364"/>
      <c r="CO1364"/>
      <c r="CP1364"/>
      <c r="CQ1364"/>
      <c r="CR1364"/>
      <c r="CS1364"/>
      <c r="CT1364"/>
      <c r="CU1364"/>
      <c r="CV1364"/>
      <c r="CW1364"/>
      <c r="CX1364"/>
      <c r="CY1364"/>
      <c r="CZ1364"/>
      <c r="DA1364"/>
      <c r="DB1364"/>
      <c r="DC1364"/>
      <c r="DD1364"/>
      <c r="DM1364"/>
      <c r="DN1364"/>
    </row>
    <row r="1365" spans="37:118" x14ac:dyDescent="0.2"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  <c r="BX1365"/>
      <c r="BY1365"/>
      <c r="BZ1365"/>
      <c r="CA1365"/>
      <c r="CB1365"/>
      <c r="CC1365"/>
      <c r="CD1365"/>
      <c r="CE1365"/>
      <c r="CF1365"/>
      <c r="CG1365"/>
      <c r="CH1365"/>
      <c r="CI1365"/>
      <c r="CJ1365"/>
      <c r="CK1365"/>
      <c r="CL1365"/>
      <c r="CM1365"/>
      <c r="CN1365"/>
      <c r="CO1365"/>
      <c r="CP1365"/>
      <c r="CQ1365"/>
      <c r="CR1365"/>
      <c r="CS1365"/>
      <c r="CT1365"/>
      <c r="CU1365"/>
      <c r="CV1365"/>
      <c r="CW1365"/>
      <c r="CX1365"/>
      <c r="CY1365"/>
      <c r="CZ1365"/>
      <c r="DA1365"/>
      <c r="DB1365"/>
      <c r="DC1365"/>
      <c r="DD1365"/>
      <c r="DM1365"/>
      <c r="DN1365"/>
    </row>
    <row r="1366" spans="37:118" x14ac:dyDescent="0.2"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  <c r="BX1366"/>
      <c r="BY1366"/>
      <c r="BZ1366"/>
      <c r="CA1366"/>
      <c r="CB1366"/>
      <c r="CC1366"/>
      <c r="CD1366"/>
      <c r="CE1366"/>
      <c r="CF1366"/>
      <c r="CG1366"/>
      <c r="CH1366"/>
      <c r="CI1366"/>
      <c r="CJ1366"/>
      <c r="CK1366"/>
      <c r="CL1366"/>
      <c r="CM1366"/>
      <c r="CN1366"/>
      <c r="CO1366"/>
      <c r="CP1366"/>
      <c r="CQ1366"/>
      <c r="CR1366"/>
      <c r="CS1366"/>
      <c r="CT1366"/>
      <c r="CU1366"/>
      <c r="CV1366"/>
      <c r="CW1366"/>
      <c r="CX1366"/>
      <c r="CY1366"/>
      <c r="CZ1366"/>
      <c r="DA1366"/>
      <c r="DB1366"/>
      <c r="DC1366"/>
      <c r="DD1366"/>
      <c r="DM1366"/>
      <c r="DN1366"/>
    </row>
    <row r="1367" spans="37:118" x14ac:dyDescent="0.2"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  <c r="BX1367"/>
      <c r="BY1367"/>
      <c r="BZ1367"/>
      <c r="CA1367"/>
      <c r="CB1367"/>
      <c r="CC1367"/>
      <c r="CD1367"/>
      <c r="CE1367"/>
      <c r="CF1367"/>
      <c r="CG1367"/>
      <c r="CH1367"/>
      <c r="CI1367"/>
      <c r="CJ1367"/>
      <c r="CK1367"/>
      <c r="CL1367"/>
      <c r="CM1367"/>
      <c r="CN1367"/>
      <c r="CO1367"/>
      <c r="CP1367"/>
      <c r="CQ1367"/>
      <c r="CR1367"/>
      <c r="CS1367"/>
      <c r="CT1367"/>
      <c r="CU1367"/>
      <c r="CV1367"/>
      <c r="CW1367"/>
      <c r="CX1367"/>
      <c r="CY1367"/>
      <c r="CZ1367"/>
      <c r="DA1367"/>
      <c r="DB1367"/>
      <c r="DC1367"/>
      <c r="DD1367"/>
      <c r="DM1367"/>
      <c r="DN1367"/>
    </row>
    <row r="1368" spans="37:118" x14ac:dyDescent="0.2"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  <c r="BX1368"/>
      <c r="BY1368"/>
      <c r="BZ1368"/>
      <c r="CA1368"/>
      <c r="CB1368"/>
      <c r="CC1368"/>
      <c r="CD1368"/>
      <c r="CE1368"/>
      <c r="CF1368"/>
      <c r="CG1368"/>
      <c r="CH1368"/>
      <c r="CI1368"/>
      <c r="CJ1368"/>
      <c r="CK1368"/>
      <c r="CL1368"/>
      <c r="CM1368"/>
      <c r="CN1368"/>
      <c r="CO1368"/>
      <c r="CP1368"/>
      <c r="CQ1368"/>
      <c r="CR1368"/>
      <c r="CS1368"/>
      <c r="CT1368"/>
      <c r="CU1368"/>
      <c r="CV1368"/>
      <c r="CW1368"/>
      <c r="CX1368"/>
      <c r="CY1368"/>
      <c r="CZ1368"/>
      <c r="DA1368"/>
      <c r="DB1368"/>
      <c r="DC1368"/>
      <c r="DD1368"/>
      <c r="DM1368"/>
      <c r="DN1368"/>
    </row>
    <row r="1369" spans="37:118" x14ac:dyDescent="0.2"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  <c r="BX1369"/>
      <c r="BY1369"/>
      <c r="BZ1369"/>
      <c r="CA1369"/>
      <c r="CB1369"/>
      <c r="CC1369"/>
      <c r="CD1369"/>
      <c r="CE1369"/>
      <c r="CF1369"/>
      <c r="CG1369"/>
      <c r="CH1369"/>
      <c r="CI1369"/>
      <c r="CJ1369"/>
      <c r="CK1369"/>
      <c r="CL1369"/>
      <c r="CM1369"/>
      <c r="CN1369"/>
      <c r="CO1369"/>
      <c r="CP1369"/>
      <c r="CQ1369"/>
      <c r="CR1369"/>
      <c r="CS1369"/>
      <c r="CT1369"/>
      <c r="CU1369"/>
      <c r="CV1369"/>
      <c r="CW1369"/>
      <c r="CX1369"/>
      <c r="CY1369"/>
      <c r="CZ1369"/>
      <c r="DA1369"/>
      <c r="DB1369"/>
      <c r="DC1369"/>
      <c r="DD1369"/>
      <c r="DM1369"/>
      <c r="DN1369"/>
    </row>
    <row r="1370" spans="37:118" x14ac:dyDescent="0.2"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  <c r="BX1370"/>
      <c r="BY1370"/>
      <c r="BZ1370"/>
      <c r="CA1370"/>
      <c r="CB1370"/>
      <c r="CC1370"/>
      <c r="CD1370"/>
      <c r="CE1370"/>
      <c r="CF1370"/>
      <c r="CG1370"/>
      <c r="CH1370"/>
      <c r="CI1370"/>
      <c r="CJ1370"/>
      <c r="CK1370"/>
      <c r="CL1370"/>
      <c r="CM1370"/>
      <c r="CN1370"/>
      <c r="CO1370"/>
      <c r="CP1370"/>
      <c r="CQ1370"/>
      <c r="CR1370"/>
      <c r="CS1370"/>
      <c r="CT1370"/>
      <c r="CU1370"/>
      <c r="CV1370"/>
      <c r="CW1370"/>
      <c r="CX1370"/>
      <c r="CY1370"/>
      <c r="CZ1370"/>
      <c r="DA1370"/>
      <c r="DB1370"/>
      <c r="DC1370"/>
      <c r="DD1370"/>
      <c r="DM1370"/>
      <c r="DN1370"/>
    </row>
    <row r="1371" spans="37:118" x14ac:dyDescent="0.2"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  <c r="BX1371"/>
      <c r="BY1371"/>
      <c r="BZ1371"/>
      <c r="CA1371"/>
      <c r="CB1371"/>
      <c r="CC1371"/>
      <c r="CD1371"/>
      <c r="CE1371"/>
      <c r="CF1371"/>
      <c r="CG1371"/>
      <c r="CH1371"/>
      <c r="CI1371"/>
      <c r="CJ1371"/>
      <c r="CK1371"/>
      <c r="CL1371"/>
      <c r="CM1371"/>
      <c r="CN1371"/>
      <c r="CO1371"/>
      <c r="CP1371"/>
      <c r="CQ1371"/>
      <c r="CR1371"/>
      <c r="CS1371"/>
      <c r="CT1371"/>
      <c r="CU1371"/>
      <c r="CV1371"/>
      <c r="CW1371"/>
      <c r="CX1371"/>
      <c r="CY1371"/>
      <c r="CZ1371"/>
      <c r="DA1371"/>
      <c r="DB1371"/>
      <c r="DC1371"/>
      <c r="DD1371"/>
      <c r="DM1371"/>
      <c r="DN1371"/>
    </row>
    <row r="1372" spans="37:118" x14ac:dyDescent="0.2"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  <c r="BX1372"/>
      <c r="BY1372"/>
      <c r="BZ1372"/>
      <c r="CA1372"/>
      <c r="CB1372"/>
      <c r="CC1372"/>
      <c r="CD1372"/>
      <c r="CE1372"/>
      <c r="CF1372"/>
      <c r="CG1372"/>
      <c r="CH1372"/>
      <c r="CI1372"/>
      <c r="CJ1372"/>
      <c r="CK1372"/>
      <c r="CL1372"/>
      <c r="CM1372"/>
      <c r="CN1372"/>
      <c r="CO1372"/>
      <c r="CP1372"/>
      <c r="CQ1372"/>
      <c r="CR1372"/>
      <c r="CS1372"/>
      <c r="CT1372"/>
      <c r="CU1372"/>
      <c r="CV1372"/>
      <c r="CW1372"/>
      <c r="CX1372"/>
      <c r="CY1372"/>
      <c r="CZ1372"/>
      <c r="DA1372"/>
      <c r="DB1372"/>
      <c r="DC1372"/>
      <c r="DD1372"/>
      <c r="DM1372"/>
      <c r="DN1372"/>
    </row>
    <row r="1373" spans="37:118" x14ac:dyDescent="0.2"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  <c r="BX1373"/>
      <c r="BY1373"/>
      <c r="BZ1373"/>
      <c r="CA1373"/>
      <c r="CB1373"/>
      <c r="CC1373"/>
      <c r="CD1373"/>
      <c r="CE1373"/>
      <c r="CF1373"/>
      <c r="CG1373"/>
      <c r="CH1373"/>
      <c r="CI1373"/>
      <c r="CJ1373"/>
      <c r="CK1373"/>
      <c r="CL1373"/>
      <c r="CM1373"/>
      <c r="CN1373"/>
      <c r="CO1373"/>
      <c r="CP1373"/>
      <c r="CQ1373"/>
      <c r="CR1373"/>
      <c r="CS1373"/>
      <c r="CT1373"/>
      <c r="CU1373"/>
      <c r="CV1373"/>
      <c r="CW1373"/>
      <c r="CX1373"/>
      <c r="CY1373"/>
      <c r="CZ1373"/>
      <c r="DA1373"/>
      <c r="DB1373"/>
      <c r="DC1373"/>
      <c r="DD1373"/>
      <c r="DM1373"/>
      <c r="DN1373"/>
    </row>
    <row r="1374" spans="37:118" x14ac:dyDescent="0.2"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  <c r="CB1374"/>
      <c r="CC1374"/>
      <c r="CD1374"/>
      <c r="CE1374"/>
      <c r="CF1374"/>
      <c r="CG1374"/>
      <c r="CH1374"/>
      <c r="CI1374"/>
      <c r="CJ1374"/>
      <c r="CK1374"/>
      <c r="CL1374"/>
      <c r="CM1374"/>
      <c r="CN1374"/>
      <c r="CO1374"/>
      <c r="CP1374"/>
      <c r="CQ1374"/>
      <c r="CR1374"/>
      <c r="CS1374"/>
      <c r="CT1374"/>
      <c r="CU1374"/>
      <c r="CV1374"/>
      <c r="CW1374"/>
      <c r="CX1374"/>
      <c r="CY1374"/>
      <c r="CZ1374"/>
      <c r="DA1374"/>
      <c r="DB1374"/>
      <c r="DC1374"/>
      <c r="DD1374"/>
      <c r="DM1374"/>
      <c r="DN1374"/>
    </row>
    <row r="1375" spans="37:118" x14ac:dyDescent="0.2"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M1375"/>
      <c r="DN1375"/>
    </row>
    <row r="1376" spans="37:118" x14ac:dyDescent="0.2"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  <c r="CB1376"/>
      <c r="CC1376"/>
      <c r="CD1376"/>
      <c r="CE1376"/>
      <c r="CF1376"/>
      <c r="CG1376"/>
      <c r="CH1376"/>
      <c r="CI1376"/>
      <c r="CJ1376"/>
      <c r="CK1376"/>
      <c r="CL1376"/>
      <c r="CM1376"/>
      <c r="CN1376"/>
      <c r="CO1376"/>
      <c r="CP1376"/>
      <c r="CQ1376"/>
      <c r="CR1376"/>
      <c r="CS1376"/>
      <c r="CT1376"/>
      <c r="CU1376"/>
      <c r="CV1376"/>
      <c r="CW1376"/>
      <c r="CX1376"/>
      <c r="CY1376"/>
      <c r="CZ1376"/>
      <c r="DA1376"/>
      <c r="DB1376"/>
      <c r="DC1376"/>
      <c r="DD1376"/>
      <c r="DM1376"/>
      <c r="DN1376"/>
    </row>
    <row r="1377" spans="37:118" x14ac:dyDescent="0.2"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M1377"/>
      <c r="DN1377"/>
    </row>
    <row r="1378" spans="37:118" x14ac:dyDescent="0.2"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  <c r="BX1378"/>
      <c r="BY1378"/>
      <c r="BZ1378"/>
      <c r="CA1378"/>
      <c r="CB1378"/>
      <c r="CC1378"/>
      <c r="CD1378"/>
      <c r="CE1378"/>
      <c r="CF1378"/>
      <c r="CG1378"/>
      <c r="CH1378"/>
      <c r="CI1378"/>
      <c r="CJ1378"/>
      <c r="CK1378"/>
      <c r="CL1378"/>
      <c r="CM1378"/>
      <c r="CN1378"/>
      <c r="CO1378"/>
      <c r="CP1378"/>
      <c r="CQ1378"/>
      <c r="CR1378"/>
      <c r="CS1378"/>
      <c r="CT1378"/>
      <c r="CU1378"/>
      <c r="CV1378"/>
      <c r="CW1378"/>
      <c r="CX1378"/>
      <c r="CY1378"/>
      <c r="CZ1378"/>
      <c r="DA1378"/>
      <c r="DB1378"/>
      <c r="DC1378"/>
      <c r="DD1378"/>
      <c r="DM1378"/>
      <c r="DN1378"/>
    </row>
    <row r="1379" spans="37:118" x14ac:dyDescent="0.2"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  <c r="CB1379"/>
      <c r="CC1379"/>
      <c r="CD1379"/>
      <c r="CE1379"/>
      <c r="CF1379"/>
      <c r="CG1379"/>
      <c r="CH1379"/>
      <c r="CI1379"/>
      <c r="CJ1379"/>
      <c r="CK1379"/>
      <c r="CL1379"/>
      <c r="CM1379"/>
      <c r="CN1379"/>
      <c r="CO1379"/>
      <c r="CP1379"/>
      <c r="CQ1379"/>
      <c r="CR1379"/>
      <c r="CS1379"/>
      <c r="CT1379"/>
      <c r="CU1379"/>
      <c r="CV1379"/>
      <c r="CW1379"/>
      <c r="CX1379"/>
      <c r="CY1379"/>
      <c r="CZ1379"/>
      <c r="DA1379"/>
      <c r="DB1379"/>
      <c r="DC1379"/>
      <c r="DD1379"/>
      <c r="DM1379"/>
      <c r="DN1379"/>
    </row>
    <row r="1380" spans="37:118" x14ac:dyDescent="0.2"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M1380"/>
      <c r="DN1380"/>
    </row>
    <row r="1381" spans="37:118" x14ac:dyDescent="0.2"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  <c r="BX1381"/>
      <c r="BY1381"/>
      <c r="BZ1381"/>
      <c r="CA1381"/>
      <c r="CB1381"/>
      <c r="CC1381"/>
      <c r="CD1381"/>
      <c r="CE1381"/>
      <c r="CF1381"/>
      <c r="CG1381"/>
      <c r="CH1381"/>
      <c r="CI1381"/>
      <c r="CJ1381"/>
      <c r="CK1381"/>
      <c r="CL1381"/>
      <c r="CM1381"/>
      <c r="CN1381"/>
      <c r="CO1381"/>
      <c r="CP1381"/>
      <c r="CQ1381"/>
      <c r="CR1381"/>
      <c r="CS1381"/>
      <c r="CT1381"/>
      <c r="CU1381"/>
      <c r="CV1381"/>
      <c r="CW1381"/>
      <c r="CX1381"/>
      <c r="CY1381"/>
      <c r="CZ1381"/>
      <c r="DA1381"/>
      <c r="DB1381"/>
      <c r="DC1381"/>
      <c r="DD1381"/>
      <c r="DM1381"/>
      <c r="DN1381"/>
    </row>
    <row r="1382" spans="37:118" x14ac:dyDescent="0.2"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  <c r="BX1382"/>
      <c r="BY1382"/>
      <c r="BZ1382"/>
      <c r="CA1382"/>
      <c r="CB1382"/>
      <c r="CC1382"/>
      <c r="CD1382"/>
      <c r="CE1382"/>
      <c r="CF1382"/>
      <c r="CG1382"/>
      <c r="CH1382"/>
      <c r="CI1382"/>
      <c r="CJ1382"/>
      <c r="CK1382"/>
      <c r="CL1382"/>
      <c r="CM1382"/>
      <c r="CN1382"/>
      <c r="CO1382"/>
      <c r="CP1382"/>
      <c r="CQ1382"/>
      <c r="CR1382"/>
      <c r="CS1382"/>
      <c r="CT1382"/>
      <c r="CU1382"/>
      <c r="CV1382"/>
      <c r="CW1382"/>
      <c r="CX1382"/>
      <c r="CY1382"/>
      <c r="CZ1382"/>
      <c r="DA1382"/>
      <c r="DB1382"/>
      <c r="DC1382"/>
      <c r="DD1382"/>
      <c r="DM1382"/>
      <c r="DN1382"/>
    </row>
    <row r="1383" spans="37:118" x14ac:dyDescent="0.2"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  <c r="BX1383"/>
      <c r="BY1383"/>
      <c r="BZ1383"/>
      <c r="CA1383"/>
      <c r="CB1383"/>
      <c r="CC1383"/>
      <c r="CD1383"/>
      <c r="CE1383"/>
      <c r="CF1383"/>
      <c r="CG1383"/>
      <c r="CH1383"/>
      <c r="CI1383"/>
      <c r="CJ1383"/>
      <c r="CK1383"/>
      <c r="CL1383"/>
      <c r="CM1383"/>
      <c r="CN1383"/>
      <c r="CO1383"/>
      <c r="CP1383"/>
      <c r="CQ1383"/>
      <c r="CR1383"/>
      <c r="CS1383"/>
      <c r="CT1383"/>
      <c r="CU1383"/>
      <c r="CV1383"/>
      <c r="CW1383"/>
      <c r="CX1383"/>
      <c r="CY1383"/>
      <c r="CZ1383"/>
      <c r="DA1383"/>
      <c r="DB1383"/>
      <c r="DC1383"/>
      <c r="DD1383"/>
      <c r="DM1383"/>
      <c r="DN1383"/>
    </row>
    <row r="1384" spans="37:118" x14ac:dyDescent="0.2"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  <c r="BX1384"/>
      <c r="BY1384"/>
      <c r="BZ1384"/>
      <c r="CA1384"/>
      <c r="CB1384"/>
      <c r="CC1384"/>
      <c r="CD1384"/>
      <c r="CE1384"/>
      <c r="CF1384"/>
      <c r="CG1384"/>
      <c r="CH1384"/>
      <c r="CI1384"/>
      <c r="CJ1384"/>
      <c r="CK1384"/>
      <c r="CL1384"/>
      <c r="CM1384"/>
      <c r="CN1384"/>
      <c r="CO1384"/>
      <c r="CP1384"/>
      <c r="CQ1384"/>
      <c r="CR1384"/>
      <c r="CS1384"/>
      <c r="CT1384"/>
      <c r="CU1384"/>
      <c r="CV1384"/>
      <c r="CW1384"/>
      <c r="CX1384"/>
      <c r="CY1384"/>
      <c r="CZ1384"/>
      <c r="DA1384"/>
      <c r="DB1384"/>
      <c r="DC1384"/>
      <c r="DD1384"/>
      <c r="DM1384"/>
      <c r="DN1384"/>
    </row>
    <row r="1385" spans="37:118" x14ac:dyDescent="0.2"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  <c r="BX1385"/>
      <c r="BY1385"/>
      <c r="BZ1385"/>
      <c r="CA1385"/>
      <c r="CB1385"/>
      <c r="CC1385"/>
      <c r="CD1385"/>
      <c r="CE1385"/>
      <c r="CF1385"/>
      <c r="CG1385"/>
      <c r="CH1385"/>
      <c r="CI1385"/>
      <c r="CJ1385"/>
      <c r="CK1385"/>
      <c r="CL1385"/>
      <c r="CM1385"/>
      <c r="CN1385"/>
      <c r="CO1385"/>
      <c r="CP1385"/>
      <c r="CQ1385"/>
      <c r="CR1385"/>
      <c r="CS1385"/>
      <c r="CT1385"/>
      <c r="CU1385"/>
      <c r="CV1385"/>
      <c r="CW1385"/>
      <c r="CX1385"/>
      <c r="CY1385"/>
      <c r="CZ1385"/>
      <c r="DA1385"/>
      <c r="DB1385"/>
      <c r="DC1385"/>
      <c r="DD1385"/>
      <c r="DM1385"/>
      <c r="DN1385"/>
    </row>
    <row r="1386" spans="37:118" x14ac:dyDescent="0.2"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  <c r="BX1386"/>
      <c r="BY1386"/>
      <c r="BZ1386"/>
      <c r="CA1386"/>
      <c r="CB1386"/>
      <c r="CC1386"/>
      <c r="CD1386"/>
      <c r="CE1386"/>
      <c r="CF1386"/>
      <c r="CG1386"/>
      <c r="CH1386"/>
      <c r="CI1386"/>
      <c r="CJ1386"/>
      <c r="CK1386"/>
      <c r="CL1386"/>
      <c r="CM1386"/>
      <c r="CN1386"/>
      <c r="CO1386"/>
      <c r="CP1386"/>
      <c r="CQ1386"/>
      <c r="CR1386"/>
      <c r="CS1386"/>
      <c r="CT1386"/>
      <c r="CU1386"/>
      <c r="CV1386"/>
      <c r="CW1386"/>
      <c r="CX1386"/>
      <c r="CY1386"/>
      <c r="CZ1386"/>
      <c r="DA1386"/>
      <c r="DB1386"/>
      <c r="DC1386"/>
      <c r="DD1386"/>
      <c r="DM1386"/>
      <c r="DN1386"/>
    </row>
    <row r="1387" spans="37:118" x14ac:dyDescent="0.2"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  <c r="BX1387"/>
      <c r="BY1387"/>
      <c r="BZ1387"/>
      <c r="CA1387"/>
      <c r="CB1387"/>
      <c r="CC1387"/>
      <c r="CD1387"/>
      <c r="CE1387"/>
      <c r="CF1387"/>
      <c r="CG1387"/>
      <c r="CH1387"/>
      <c r="CI1387"/>
      <c r="CJ1387"/>
      <c r="CK1387"/>
      <c r="CL1387"/>
      <c r="CM1387"/>
      <c r="CN1387"/>
      <c r="CO1387"/>
      <c r="CP1387"/>
      <c r="CQ1387"/>
      <c r="CR1387"/>
      <c r="CS1387"/>
      <c r="CT1387"/>
      <c r="CU1387"/>
      <c r="CV1387"/>
      <c r="CW1387"/>
      <c r="CX1387"/>
      <c r="CY1387"/>
      <c r="CZ1387"/>
      <c r="DA1387"/>
      <c r="DB1387"/>
      <c r="DC1387"/>
      <c r="DD1387"/>
      <c r="DM1387"/>
      <c r="DN1387"/>
    </row>
    <row r="1388" spans="37:118" x14ac:dyDescent="0.2"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  <c r="BX1388"/>
      <c r="BY1388"/>
      <c r="BZ1388"/>
      <c r="CA1388"/>
      <c r="CB1388"/>
      <c r="CC1388"/>
      <c r="CD1388"/>
      <c r="CE1388"/>
      <c r="CF1388"/>
      <c r="CG1388"/>
      <c r="CH1388"/>
      <c r="CI1388"/>
      <c r="CJ1388"/>
      <c r="CK1388"/>
      <c r="CL1388"/>
      <c r="CM1388"/>
      <c r="CN1388"/>
      <c r="CO1388"/>
      <c r="CP1388"/>
      <c r="CQ1388"/>
      <c r="CR1388"/>
      <c r="CS1388"/>
      <c r="CT1388"/>
      <c r="CU1388"/>
      <c r="CV1388"/>
      <c r="CW1388"/>
      <c r="CX1388"/>
      <c r="CY1388"/>
      <c r="CZ1388"/>
      <c r="DA1388"/>
      <c r="DB1388"/>
      <c r="DC1388"/>
      <c r="DD1388"/>
      <c r="DM1388"/>
      <c r="DN1388"/>
    </row>
    <row r="1389" spans="37:118" x14ac:dyDescent="0.2"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  <c r="BX1389"/>
      <c r="BY1389"/>
      <c r="BZ1389"/>
      <c r="CA1389"/>
      <c r="CB1389"/>
      <c r="CC1389"/>
      <c r="CD1389"/>
      <c r="CE1389"/>
      <c r="CF1389"/>
      <c r="CG1389"/>
      <c r="CH1389"/>
      <c r="CI1389"/>
      <c r="CJ1389"/>
      <c r="CK1389"/>
      <c r="CL1389"/>
      <c r="CM1389"/>
      <c r="CN1389"/>
      <c r="CO1389"/>
      <c r="CP1389"/>
      <c r="CQ1389"/>
      <c r="CR1389"/>
      <c r="CS1389"/>
      <c r="CT1389"/>
      <c r="CU1389"/>
      <c r="CV1389"/>
      <c r="CW1389"/>
      <c r="CX1389"/>
      <c r="CY1389"/>
      <c r="CZ1389"/>
      <c r="DA1389"/>
      <c r="DB1389"/>
      <c r="DC1389"/>
      <c r="DD1389"/>
      <c r="DM1389"/>
      <c r="DN1389"/>
    </row>
    <row r="1390" spans="37:118" x14ac:dyDescent="0.2"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  <c r="CB1390"/>
      <c r="CC1390"/>
      <c r="CD1390"/>
      <c r="CE1390"/>
      <c r="CF1390"/>
      <c r="CG1390"/>
      <c r="CH1390"/>
      <c r="CI1390"/>
      <c r="CJ1390"/>
      <c r="CK1390"/>
      <c r="CL1390"/>
      <c r="CM1390"/>
      <c r="CN1390"/>
      <c r="CO1390"/>
      <c r="CP1390"/>
      <c r="CQ1390"/>
      <c r="CR1390"/>
      <c r="CS1390"/>
      <c r="CT1390"/>
      <c r="CU1390"/>
      <c r="CV1390"/>
      <c r="CW1390"/>
      <c r="CX1390"/>
      <c r="CY1390"/>
      <c r="CZ1390"/>
      <c r="DA1390"/>
      <c r="DB1390"/>
      <c r="DC1390"/>
      <c r="DD1390"/>
      <c r="DM1390"/>
      <c r="DN1390"/>
    </row>
    <row r="1391" spans="37:118" x14ac:dyDescent="0.2"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M1391"/>
      <c r="DN1391"/>
    </row>
    <row r="1392" spans="37:118" x14ac:dyDescent="0.2"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  <c r="BX1392"/>
      <c r="BY1392"/>
      <c r="BZ1392"/>
      <c r="CA1392"/>
      <c r="CB1392"/>
      <c r="CC1392"/>
      <c r="CD1392"/>
      <c r="CE1392"/>
      <c r="CF1392"/>
      <c r="CG1392"/>
      <c r="CH1392"/>
      <c r="CI1392"/>
      <c r="CJ1392"/>
      <c r="CK1392"/>
      <c r="CL1392"/>
      <c r="CM1392"/>
      <c r="CN1392"/>
      <c r="CO1392"/>
      <c r="CP1392"/>
      <c r="CQ1392"/>
      <c r="CR1392"/>
      <c r="CS1392"/>
      <c r="CT1392"/>
      <c r="CU1392"/>
      <c r="CV1392"/>
      <c r="CW1392"/>
      <c r="CX1392"/>
      <c r="CY1392"/>
      <c r="CZ1392"/>
      <c r="DA1392"/>
      <c r="DB1392"/>
      <c r="DC1392"/>
      <c r="DD1392"/>
      <c r="DM1392"/>
      <c r="DN1392"/>
    </row>
    <row r="1393" spans="37:118" x14ac:dyDescent="0.2"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  <c r="BX1393"/>
      <c r="BY1393"/>
      <c r="BZ1393"/>
      <c r="CA1393"/>
      <c r="CB1393"/>
      <c r="CC1393"/>
      <c r="CD1393"/>
      <c r="CE1393"/>
      <c r="CF1393"/>
      <c r="CG1393"/>
      <c r="CH1393"/>
      <c r="CI1393"/>
      <c r="CJ1393"/>
      <c r="CK1393"/>
      <c r="CL1393"/>
      <c r="CM1393"/>
      <c r="CN1393"/>
      <c r="CO1393"/>
      <c r="CP1393"/>
      <c r="CQ1393"/>
      <c r="CR1393"/>
      <c r="CS1393"/>
      <c r="CT1393"/>
      <c r="CU1393"/>
      <c r="CV1393"/>
      <c r="CW1393"/>
      <c r="CX1393"/>
      <c r="CY1393"/>
      <c r="CZ1393"/>
      <c r="DA1393"/>
      <c r="DB1393"/>
      <c r="DC1393"/>
      <c r="DD1393"/>
      <c r="DM1393"/>
      <c r="DN1393"/>
    </row>
    <row r="1394" spans="37:118" x14ac:dyDescent="0.2"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  <c r="BX1394"/>
      <c r="BY1394"/>
      <c r="BZ1394"/>
      <c r="CA1394"/>
      <c r="CB1394"/>
      <c r="CC1394"/>
      <c r="CD1394"/>
      <c r="CE1394"/>
      <c r="CF1394"/>
      <c r="CG1394"/>
      <c r="CH1394"/>
      <c r="CI1394"/>
      <c r="CJ1394"/>
      <c r="CK1394"/>
      <c r="CL1394"/>
      <c r="CM1394"/>
      <c r="CN1394"/>
      <c r="CO1394"/>
      <c r="CP1394"/>
      <c r="CQ1394"/>
      <c r="CR1394"/>
      <c r="CS1394"/>
      <c r="CT1394"/>
      <c r="CU1394"/>
      <c r="CV1394"/>
      <c r="CW1394"/>
      <c r="CX1394"/>
      <c r="CY1394"/>
      <c r="CZ1394"/>
      <c r="DA1394"/>
      <c r="DB1394"/>
      <c r="DC1394"/>
      <c r="DD1394"/>
      <c r="DM1394"/>
      <c r="DN1394"/>
    </row>
    <row r="1395" spans="37:118" x14ac:dyDescent="0.2"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  <c r="BX1395"/>
      <c r="BY1395"/>
      <c r="BZ1395"/>
      <c r="CA1395"/>
      <c r="CB1395"/>
      <c r="CC1395"/>
      <c r="CD1395"/>
      <c r="CE1395"/>
      <c r="CF1395"/>
      <c r="CG1395"/>
      <c r="CH1395"/>
      <c r="CI1395"/>
      <c r="CJ1395"/>
      <c r="CK1395"/>
      <c r="CL1395"/>
      <c r="CM1395"/>
      <c r="CN1395"/>
      <c r="CO1395"/>
      <c r="CP1395"/>
      <c r="CQ1395"/>
      <c r="CR1395"/>
      <c r="CS1395"/>
      <c r="CT1395"/>
      <c r="CU1395"/>
      <c r="CV1395"/>
      <c r="CW1395"/>
      <c r="CX1395"/>
      <c r="CY1395"/>
      <c r="CZ1395"/>
      <c r="DA1395"/>
      <c r="DB1395"/>
      <c r="DC1395"/>
      <c r="DD1395"/>
      <c r="DM1395"/>
      <c r="DN1395"/>
    </row>
    <row r="1396" spans="37:118" x14ac:dyDescent="0.2"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  <c r="BX1396"/>
      <c r="BY1396"/>
      <c r="BZ1396"/>
      <c r="CA1396"/>
      <c r="CB1396"/>
      <c r="CC1396"/>
      <c r="CD1396"/>
      <c r="CE1396"/>
      <c r="CF1396"/>
      <c r="CG1396"/>
      <c r="CH1396"/>
      <c r="CI1396"/>
      <c r="CJ1396"/>
      <c r="CK1396"/>
      <c r="CL1396"/>
      <c r="CM1396"/>
      <c r="CN1396"/>
      <c r="CO1396"/>
      <c r="CP1396"/>
      <c r="CQ1396"/>
      <c r="CR1396"/>
      <c r="CS1396"/>
      <c r="CT1396"/>
      <c r="CU1396"/>
      <c r="CV1396"/>
      <c r="CW1396"/>
      <c r="CX1396"/>
      <c r="CY1396"/>
      <c r="CZ1396"/>
      <c r="DA1396"/>
      <c r="DB1396"/>
      <c r="DC1396"/>
      <c r="DD1396"/>
      <c r="DM1396"/>
      <c r="DN1396"/>
    </row>
    <row r="1397" spans="37:118" x14ac:dyDescent="0.2"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  <c r="BX1397"/>
      <c r="BY1397"/>
      <c r="BZ1397"/>
      <c r="CA1397"/>
      <c r="CB1397"/>
      <c r="CC1397"/>
      <c r="CD1397"/>
      <c r="CE1397"/>
      <c r="CF1397"/>
      <c r="CG1397"/>
      <c r="CH1397"/>
      <c r="CI1397"/>
      <c r="CJ1397"/>
      <c r="CK1397"/>
      <c r="CL1397"/>
      <c r="CM1397"/>
      <c r="CN1397"/>
      <c r="CO1397"/>
      <c r="CP1397"/>
      <c r="CQ1397"/>
      <c r="CR1397"/>
      <c r="CS1397"/>
      <c r="CT1397"/>
      <c r="CU1397"/>
      <c r="CV1397"/>
      <c r="CW1397"/>
      <c r="CX1397"/>
      <c r="CY1397"/>
      <c r="CZ1397"/>
      <c r="DA1397"/>
      <c r="DB1397"/>
      <c r="DC1397"/>
      <c r="DD1397"/>
      <c r="DM1397"/>
      <c r="DN1397"/>
    </row>
    <row r="1398" spans="37:118" x14ac:dyDescent="0.2"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  <c r="BX1398"/>
      <c r="BY1398"/>
      <c r="BZ1398"/>
      <c r="CA1398"/>
      <c r="CB1398"/>
      <c r="CC1398"/>
      <c r="CD1398"/>
      <c r="CE1398"/>
      <c r="CF1398"/>
      <c r="CG1398"/>
      <c r="CH1398"/>
      <c r="CI1398"/>
      <c r="CJ1398"/>
      <c r="CK1398"/>
      <c r="CL1398"/>
      <c r="CM1398"/>
      <c r="CN1398"/>
      <c r="CO1398"/>
      <c r="CP1398"/>
      <c r="CQ1398"/>
      <c r="CR1398"/>
      <c r="CS1398"/>
      <c r="CT1398"/>
      <c r="CU1398"/>
      <c r="CV1398"/>
      <c r="CW1398"/>
      <c r="CX1398"/>
      <c r="CY1398"/>
      <c r="CZ1398"/>
      <c r="DA1398"/>
      <c r="DB1398"/>
      <c r="DC1398"/>
      <c r="DD1398"/>
      <c r="DM1398"/>
      <c r="DN1398"/>
    </row>
    <row r="1399" spans="37:118" x14ac:dyDescent="0.2"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  <c r="BX1399"/>
      <c r="BY1399"/>
      <c r="BZ1399"/>
      <c r="CA1399"/>
      <c r="CB1399"/>
      <c r="CC1399"/>
      <c r="CD1399"/>
      <c r="CE1399"/>
      <c r="CF1399"/>
      <c r="CG1399"/>
      <c r="CH1399"/>
      <c r="CI1399"/>
      <c r="CJ1399"/>
      <c r="CK1399"/>
      <c r="CL1399"/>
      <c r="CM1399"/>
      <c r="CN1399"/>
      <c r="CO1399"/>
      <c r="CP1399"/>
      <c r="CQ1399"/>
      <c r="CR1399"/>
      <c r="CS1399"/>
      <c r="CT1399"/>
      <c r="CU1399"/>
      <c r="CV1399"/>
      <c r="CW1399"/>
      <c r="CX1399"/>
      <c r="CY1399"/>
      <c r="CZ1399"/>
      <c r="DA1399"/>
      <c r="DB1399"/>
      <c r="DC1399"/>
      <c r="DD1399"/>
      <c r="DM1399"/>
      <c r="DN1399"/>
    </row>
    <row r="1400" spans="37:118" x14ac:dyDescent="0.2"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  <c r="BX1400"/>
      <c r="BY1400"/>
      <c r="BZ1400"/>
      <c r="CA1400"/>
      <c r="CB1400"/>
      <c r="CC1400"/>
      <c r="CD1400"/>
      <c r="CE1400"/>
      <c r="CF1400"/>
      <c r="CG1400"/>
      <c r="CH1400"/>
      <c r="CI1400"/>
      <c r="CJ1400"/>
      <c r="CK1400"/>
      <c r="CL1400"/>
      <c r="CM1400"/>
      <c r="CN1400"/>
      <c r="CO1400"/>
      <c r="CP1400"/>
      <c r="CQ1400"/>
      <c r="CR1400"/>
      <c r="CS1400"/>
      <c r="CT1400"/>
      <c r="CU1400"/>
      <c r="CV1400"/>
      <c r="CW1400"/>
      <c r="CX1400"/>
      <c r="CY1400"/>
      <c r="CZ1400"/>
      <c r="DA1400"/>
      <c r="DB1400"/>
      <c r="DC1400"/>
      <c r="DD1400"/>
      <c r="DM1400"/>
      <c r="DN1400"/>
    </row>
    <row r="1401" spans="37:118" x14ac:dyDescent="0.2"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  <c r="CB1401"/>
      <c r="CC1401"/>
      <c r="CD1401"/>
      <c r="CE1401"/>
      <c r="CF1401"/>
      <c r="CG1401"/>
      <c r="CH1401"/>
      <c r="CI1401"/>
      <c r="CJ1401"/>
      <c r="CK1401"/>
      <c r="CL1401"/>
      <c r="CM1401"/>
      <c r="CN1401"/>
      <c r="CO1401"/>
      <c r="CP1401"/>
      <c r="CQ1401"/>
      <c r="CR1401"/>
      <c r="CS1401"/>
      <c r="CT1401"/>
      <c r="CU1401"/>
      <c r="CV1401"/>
      <c r="CW1401"/>
      <c r="CX1401"/>
      <c r="CY1401"/>
      <c r="CZ1401"/>
      <c r="DA1401"/>
      <c r="DB1401"/>
      <c r="DC1401"/>
      <c r="DD1401"/>
      <c r="DM1401"/>
      <c r="DN1401"/>
    </row>
    <row r="1402" spans="37:118" x14ac:dyDescent="0.2"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M1402"/>
      <c r="DN1402"/>
    </row>
    <row r="1403" spans="37:118" x14ac:dyDescent="0.2"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  <c r="CB1403"/>
      <c r="CC1403"/>
      <c r="CD1403"/>
      <c r="CE1403"/>
      <c r="CF1403"/>
      <c r="CG1403"/>
      <c r="CH1403"/>
      <c r="CI1403"/>
      <c r="CJ1403"/>
      <c r="CK1403"/>
      <c r="CL1403"/>
      <c r="CM1403"/>
      <c r="CN1403"/>
      <c r="CO1403"/>
      <c r="CP1403"/>
      <c r="CQ1403"/>
      <c r="CR1403"/>
      <c r="CS1403"/>
      <c r="CT1403"/>
      <c r="CU1403"/>
      <c r="CV1403"/>
      <c r="CW1403"/>
      <c r="CX1403"/>
      <c r="CY1403"/>
      <c r="CZ1403"/>
      <c r="DA1403"/>
      <c r="DB1403"/>
      <c r="DC1403"/>
      <c r="DD1403"/>
      <c r="DM1403"/>
      <c r="DN1403"/>
    </row>
    <row r="1404" spans="37:118" x14ac:dyDescent="0.2"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M1404"/>
      <c r="DN1404"/>
    </row>
    <row r="1405" spans="37:118" x14ac:dyDescent="0.2"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  <c r="BX1405"/>
      <c r="BY1405"/>
      <c r="BZ1405"/>
      <c r="CA1405"/>
      <c r="CB1405"/>
      <c r="CC1405"/>
      <c r="CD1405"/>
      <c r="CE1405"/>
      <c r="CF1405"/>
      <c r="CG1405"/>
      <c r="CH1405"/>
      <c r="CI1405"/>
      <c r="CJ1405"/>
      <c r="CK1405"/>
      <c r="CL1405"/>
      <c r="CM1405"/>
      <c r="CN1405"/>
      <c r="CO1405"/>
      <c r="CP1405"/>
      <c r="CQ1405"/>
      <c r="CR1405"/>
      <c r="CS1405"/>
      <c r="CT1405"/>
      <c r="CU1405"/>
      <c r="CV1405"/>
      <c r="CW1405"/>
      <c r="CX1405"/>
      <c r="CY1405"/>
      <c r="CZ1405"/>
      <c r="DA1405"/>
      <c r="DB1405"/>
      <c r="DC1405"/>
      <c r="DD1405"/>
      <c r="DM1405"/>
      <c r="DN1405"/>
    </row>
    <row r="1406" spans="37:118" x14ac:dyDescent="0.2"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  <c r="BX1406"/>
      <c r="BY1406"/>
      <c r="BZ1406"/>
      <c r="CA1406"/>
      <c r="CB1406"/>
      <c r="CC1406"/>
      <c r="CD1406"/>
      <c r="CE1406"/>
      <c r="CF1406"/>
      <c r="CG1406"/>
      <c r="CH1406"/>
      <c r="CI1406"/>
      <c r="CJ1406"/>
      <c r="CK1406"/>
      <c r="CL1406"/>
      <c r="CM1406"/>
      <c r="CN1406"/>
      <c r="CO1406"/>
      <c r="CP1406"/>
      <c r="CQ1406"/>
      <c r="CR1406"/>
      <c r="CS1406"/>
      <c r="CT1406"/>
      <c r="CU1406"/>
      <c r="CV1406"/>
      <c r="CW1406"/>
      <c r="CX1406"/>
      <c r="CY1406"/>
      <c r="CZ1406"/>
      <c r="DA1406"/>
      <c r="DB1406"/>
      <c r="DC1406"/>
      <c r="DD1406"/>
      <c r="DM1406"/>
      <c r="DN1406"/>
    </row>
    <row r="1407" spans="37:118" x14ac:dyDescent="0.2"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  <c r="BX1407"/>
      <c r="BY1407"/>
      <c r="BZ1407"/>
      <c r="CA1407"/>
      <c r="CB1407"/>
      <c r="CC1407"/>
      <c r="CD1407"/>
      <c r="CE1407"/>
      <c r="CF1407"/>
      <c r="CG1407"/>
      <c r="CH1407"/>
      <c r="CI1407"/>
      <c r="CJ1407"/>
      <c r="CK1407"/>
      <c r="CL1407"/>
      <c r="CM1407"/>
      <c r="CN1407"/>
      <c r="CO1407"/>
      <c r="CP1407"/>
      <c r="CQ1407"/>
      <c r="CR1407"/>
      <c r="CS1407"/>
      <c r="CT1407"/>
      <c r="CU1407"/>
      <c r="CV1407"/>
      <c r="CW1407"/>
      <c r="CX1407"/>
      <c r="CY1407"/>
      <c r="CZ1407"/>
      <c r="DA1407"/>
      <c r="DB1407"/>
      <c r="DC1407"/>
      <c r="DD1407"/>
      <c r="DM1407"/>
      <c r="DN1407"/>
    </row>
    <row r="1408" spans="37:118" x14ac:dyDescent="0.2"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  <c r="BX1408"/>
      <c r="BY1408"/>
      <c r="BZ1408"/>
      <c r="CA1408"/>
      <c r="CB1408"/>
      <c r="CC1408"/>
      <c r="CD1408"/>
      <c r="CE1408"/>
      <c r="CF1408"/>
      <c r="CG1408"/>
      <c r="CH1408"/>
      <c r="CI1408"/>
      <c r="CJ1408"/>
      <c r="CK1408"/>
      <c r="CL1408"/>
      <c r="CM1408"/>
      <c r="CN1408"/>
      <c r="CO1408"/>
      <c r="CP1408"/>
      <c r="CQ1408"/>
      <c r="CR1408"/>
      <c r="CS1408"/>
      <c r="CT1408"/>
      <c r="CU1408"/>
      <c r="CV1408"/>
      <c r="CW1408"/>
      <c r="CX1408"/>
      <c r="CY1408"/>
      <c r="CZ1408"/>
      <c r="DA1408"/>
      <c r="DB1408"/>
      <c r="DC1408"/>
      <c r="DD1408"/>
      <c r="DM1408"/>
      <c r="DN1408"/>
    </row>
    <row r="1409" spans="37:118" x14ac:dyDescent="0.2"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  <c r="BX1409"/>
      <c r="BY1409"/>
      <c r="BZ1409"/>
      <c r="CA1409"/>
      <c r="CB1409"/>
      <c r="CC1409"/>
      <c r="CD1409"/>
      <c r="CE1409"/>
      <c r="CF1409"/>
      <c r="CG1409"/>
      <c r="CH1409"/>
      <c r="CI1409"/>
      <c r="CJ1409"/>
      <c r="CK1409"/>
      <c r="CL1409"/>
      <c r="CM1409"/>
      <c r="CN1409"/>
      <c r="CO1409"/>
      <c r="CP1409"/>
      <c r="CQ1409"/>
      <c r="CR1409"/>
      <c r="CS1409"/>
      <c r="CT1409"/>
      <c r="CU1409"/>
      <c r="CV1409"/>
      <c r="CW1409"/>
      <c r="CX1409"/>
      <c r="CY1409"/>
      <c r="CZ1409"/>
      <c r="DA1409"/>
      <c r="DB1409"/>
      <c r="DC1409"/>
      <c r="DD1409"/>
      <c r="DM1409"/>
      <c r="DN1409"/>
    </row>
    <row r="1410" spans="37:118" x14ac:dyDescent="0.2"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  <c r="BX1410"/>
      <c r="BY1410"/>
      <c r="BZ1410"/>
      <c r="CA1410"/>
      <c r="CB1410"/>
      <c r="CC1410"/>
      <c r="CD1410"/>
      <c r="CE1410"/>
      <c r="CF1410"/>
      <c r="CG1410"/>
      <c r="CH1410"/>
      <c r="CI1410"/>
      <c r="CJ1410"/>
      <c r="CK1410"/>
      <c r="CL1410"/>
      <c r="CM1410"/>
      <c r="CN1410"/>
      <c r="CO1410"/>
      <c r="CP1410"/>
      <c r="CQ1410"/>
      <c r="CR1410"/>
      <c r="CS1410"/>
      <c r="CT1410"/>
      <c r="CU1410"/>
      <c r="CV1410"/>
      <c r="CW1410"/>
      <c r="CX1410"/>
      <c r="CY1410"/>
      <c r="CZ1410"/>
      <c r="DA1410"/>
      <c r="DB1410"/>
      <c r="DC1410"/>
      <c r="DD1410"/>
      <c r="DM1410"/>
      <c r="DN1410"/>
    </row>
    <row r="1411" spans="37:118" x14ac:dyDescent="0.2"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  <c r="CB1411"/>
      <c r="CC1411"/>
      <c r="CD1411"/>
      <c r="CE1411"/>
      <c r="CF1411"/>
      <c r="CG1411"/>
      <c r="CH1411"/>
      <c r="CI1411"/>
      <c r="CJ1411"/>
      <c r="CK1411"/>
      <c r="CL1411"/>
      <c r="CM1411"/>
      <c r="CN1411"/>
      <c r="CO1411"/>
      <c r="CP1411"/>
      <c r="CQ1411"/>
      <c r="CR1411"/>
      <c r="CS1411"/>
      <c r="CT1411"/>
      <c r="CU1411"/>
      <c r="CV1411"/>
      <c r="CW1411"/>
      <c r="CX1411"/>
      <c r="CY1411"/>
      <c r="CZ1411"/>
      <c r="DA1411"/>
      <c r="DB1411"/>
      <c r="DC1411"/>
      <c r="DD1411"/>
      <c r="DM1411"/>
      <c r="DN1411"/>
    </row>
    <row r="1412" spans="37:118" x14ac:dyDescent="0.2"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M1412"/>
      <c r="DN1412"/>
    </row>
    <row r="1413" spans="37:118" x14ac:dyDescent="0.2"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  <c r="BX1413"/>
      <c r="BY1413"/>
      <c r="BZ1413"/>
      <c r="CA1413"/>
      <c r="CB1413"/>
      <c r="CC1413"/>
      <c r="CD1413"/>
      <c r="CE1413"/>
      <c r="CF1413"/>
      <c r="CG1413"/>
      <c r="CH1413"/>
      <c r="CI1413"/>
      <c r="CJ1413"/>
      <c r="CK1413"/>
      <c r="CL1413"/>
      <c r="CM1413"/>
      <c r="CN1413"/>
      <c r="CO1413"/>
      <c r="CP1413"/>
      <c r="CQ1413"/>
      <c r="CR1413"/>
      <c r="CS1413"/>
      <c r="CT1413"/>
      <c r="CU1413"/>
      <c r="CV1413"/>
      <c r="CW1413"/>
      <c r="CX1413"/>
      <c r="CY1413"/>
      <c r="CZ1413"/>
      <c r="DA1413"/>
      <c r="DB1413"/>
      <c r="DC1413"/>
      <c r="DD1413"/>
      <c r="DM1413"/>
      <c r="DN1413"/>
    </row>
    <row r="1414" spans="37:118" x14ac:dyDescent="0.2"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  <c r="BX1414"/>
      <c r="BY1414"/>
      <c r="BZ1414"/>
      <c r="CA1414"/>
      <c r="CB1414"/>
      <c r="CC1414"/>
      <c r="CD1414"/>
      <c r="CE1414"/>
      <c r="CF1414"/>
      <c r="CG1414"/>
      <c r="CH1414"/>
      <c r="CI1414"/>
      <c r="CJ1414"/>
      <c r="CK1414"/>
      <c r="CL1414"/>
      <c r="CM1414"/>
      <c r="CN1414"/>
      <c r="CO1414"/>
      <c r="CP1414"/>
      <c r="CQ1414"/>
      <c r="CR1414"/>
      <c r="CS1414"/>
      <c r="CT1414"/>
      <c r="CU1414"/>
      <c r="CV1414"/>
      <c r="CW1414"/>
      <c r="CX1414"/>
      <c r="CY1414"/>
      <c r="CZ1414"/>
      <c r="DA1414"/>
      <c r="DB1414"/>
      <c r="DC1414"/>
      <c r="DD1414"/>
      <c r="DM1414"/>
      <c r="DN1414"/>
    </row>
    <row r="1415" spans="37:118" x14ac:dyDescent="0.2"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  <c r="BX1415"/>
      <c r="BY1415"/>
      <c r="BZ1415"/>
      <c r="CA1415"/>
      <c r="CB1415"/>
      <c r="CC1415"/>
      <c r="CD1415"/>
      <c r="CE1415"/>
      <c r="CF1415"/>
      <c r="CG1415"/>
      <c r="CH1415"/>
      <c r="CI1415"/>
      <c r="CJ1415"/>
      <c r="CK1415"/>
      <c r="CL1415"/>
      <c r="CM1415"/>
      <c r="CN1415"/>
      <c r="CO1415"/>
      <c r="CP1415"/>
      <c r="CQ1415"/>
      <c r="CR1415"/>
      <c r="CS1415"/>
      <c r="CT1415"/>
      <c r="CU1415"/>
      <c r="CV1415"/>
      <c r="CW1415"/>
      <c r="CX1415"/>
      <c r="CY1415"/>
      <c r="CZ1415"/>
      <c r="DA1415"/>
      <c r="DB1415"/>
      <c r="DC1415"/>
      <c r="DD1415"/>
      <c r="DM1415"/>
      <c r="DN1415"/>
    </row>
    <row r="1416" spans="37:118" x14ac:dyDescent="0.2"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  <c r="BX1416"/>
      <c r="BY1416"/>
      <c r="BZ1416"/>
      <c r="CA1416"/>
      <c r="CB1416"/>
      <c r="CC1416"/>
      <c r="CD1416"/>
      <c r="CE1416"/>
      <c r="CF1416"/>
      <c r="CG1416"/>
      <c r="CH1416"/>
      <c r="CI1416"/>
      <c r="CJ1416"/>
      <c r="CK1416"/>
      <c r="CL1416"/>
      <c r="CM1416"/>
      <c r="CN1416"/>
      <c r="CO1416"/>
      <c r="CP1416"/>
      <c r="CQ1416"/>
      <c r="CR1416"/>
      <c r="CS1416"/>
      <c r="CT1416"/>
      <c r="CU1416"/>
      <c r="CV1416"/>
      <c r="CW1416"/>
      <c r="CX1416"/>
      <c r="CY1416"/>
      <c r="CZ1416"/>
      <c r="DA1416"/>
      <c r="DB1416"/>
      <c r="DC1416"/>
      <c r="DD1416"/>
      <c r="DM1416"/>
      <c r="DN1416"/>
    </row>
    <row r="1417" spans="37:118" x14ac:dyDescent="0.2"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  <c r="BX1417"/>
      <c r="BY1417"/>
      <c r="BZ1417"/>
      <c r="CA1417"/>
      <c r="CB1417"/>
      <c r="CC1417"/>
      <c r="CD1417"/>
      <c r="CE1417"/>
      <c r="CF1417"/>
      <c r="CG1417"/>
      <c r="CH1417"/>
      <c r="CI1417"/>
      <c r="CJ1417"/>
      <c r="CK1417"/>
      <c r="CL1417"/>
      <c r="CM1417"/>
      <c r="CN1417"/>
      <c r="CO1417"/>
      <c r="CP1417"/>
      <c r="CQ1417"/>
      <c r="CR1417"/>
      <c r="CS1417"/>
      <c r="CT1417"/>
      <c r="CU1417"/>
      <c r="CV1417"/>
      <c r="CW1417"/>
      <c r="CX1417"/>
      <c r="CY1417"/>
      <c r="CZ1417"/>
      <c r="DA1417"/>
      <c r="DB1417"/>
      <c r="DC1417"/>
      <c r="DD1417"/>
      <c r="DM1417"/>
      <c r="DN1417"/>
    </row>
    <row r="1418" spans="37:118" x14ac:dyDescent="0.2"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  <c r="BX1418"/>
      <c r="BY1418"/>
      <c r="BZ1418"/>
      <c r="CA1418"/>
      <c r="CB1418"/>
      <c r="CC1418"/>
      <c r="CD1418"/>
      <c r="CE1418"/>
      <c r="CF1418"/>
      <c r="CG1418"/>
      <c r="CH1418"/>
      <c r="CI1418"/>
      <c r="CJ1418"/>
      <c r="CK1418"/>
      <c r="CL1418"/>
      <c r="CM1418"/>
      <c r="CN1418"/>
      <c r="CO1418"/>
      <c r="CP1418"/>
      <c r="CQ1418"/>
      <c r="CR1418"/>
      <c r="CS1418"/>
      <c r="CT1418"/>
      <c r="CU1418"/>
      <c r="CV1418"/>
      <c r="CW1418"/>
      <c r="CX1418"/>
      <c r="CY1418"/>
      <c r="CZ1418"/>
      <c r="DA1418"/>
      <c r="DB1418"/>
      <c r="DC1418"/>
      <c r="DD1418"/>
      <c r="DM1418"/>
      <c r="DN1418"/>
    </row>
    <row r="1419" spans="37:118" x14ac:dyDescent="0.2"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  <c r="BX1419"/>
      <c r="BY1419"/>
      <c r="BZ1419"/>
      <c r="CA1419"/>
      <c r="CB1419"/>
      <c r="CC1419"/>
      <c r="CD1419"/>
      <c r="CE1419"/>
      <c r="CF1419"/>
      <c r="CG1419"/>
      <c r="CH1419"/>
      <c r="CI1419"/>
      <c r="CJ1419"/>
      <c r="CK1419"/>
      <c r="CL1419"/>
      <c r="CM1419"/>
      <c r="CN1419"/>
      <c r="CO1419"/>
      <c r="CP1419"/>
      <c r="CQ1419"/>
      <c r="CR1419"/>
      <c r="CS1419"/>
      <c r="CT1419"/>
      <c r="CU1419"/>
      <c r="CV1419"/>
      <c r="CW1419"/>
      <c r="CX1419"/>
      <c r="CY1419"/>
      <c r="CZ1419"/>
      <c r="DA1419"/>
      <c r="DB1419"/>
      <c r="DC1419"/>
      <c r="DD1419"/>
      <c r="DM1419"/>
      <c r="DN1419"/>
    </row>
    <row r="1420" spans="37:118" x14ac:dyDescent="0.2"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  <c r="BX1420"/>
      <c r="BY1420"/>
      <c r="BZ1420"/>
      <c r="CA1420"/>
      <c r="CB1420"/>
      <c r="CC1420"/>
      <c r="CD1420"/>
      <c r="CE1420"/>
      <c r="CF1420"/>
      <c r="CG1420"/>
      <c r="CH1420"/>
      <c r="CI1420"/>
      <c r="CJ1420"/>
      <c r="CK1420"/>
      <c r="CL1420"/>
      <c r="CM1420"/>
      <c r="CN1420"/>
      <c r="CO1420"/>
      <c r="CP1420"/>
      <c r="CQ1420"/>
      <c r="CR1420"/>
      <c r="CS1420"/>
      <c r="CT1420"/>
      <c r="CU1420"/>
      <c r="CV1420"/>
      <c r="CW1420"/>
      <c r="CX1420"/>
      <c r="CY1420"/>
      <c r="CZ1420"/>
      <c r="DA1420"/>
      <c r="DB1420"/>
      <c r="DC1420"/>
      <c r="DD1420"/>
      <c r="DM1420"/>
      <c r="DN1420"/>
    </row>
    <row r="1421" spans="37:118" x14ac:dyDescent="0.2"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  <c r="CB1421"/>
      <c r="CC1421"/>
      <c r="CD1421"/>
      <c r="CE1421"/>
      <c r="CF1421"/>
      <c r="CG1421"/>
      <c r="CH1421"/>
      <c r="CI1421"/>
      <c r="CJ1421"/>
      <c r="CK1421"/>
      <c r="CL1421"/>
      <c r="CM1421"/>
      <c r="CN1421"/>
      <c r="CO1421"/>
      <c r="CP1421"/>
      <c r="CQ1421"/>
      <c r="CR1421"/>
      <c r="CS1421"/>
      <c r="CT1421"/>
      <c r="CU1421"/>
      <c r="CV1421"/>
      <c r="CW1421"/>
      <c r="CX1421"/>
      <c r="CY1421"/>
      <c r="CZ1421"/>
      <c r="DA1421"/>
      <c r="DB1421"/>
      <c r="DC1421"/>
      <c r="DD1421"/>
      <c r="DM1421"/>
      <c r="DN1421"/>
    </row>
    <row r="1422" spans="37:118" x14ac:dyDescent="0.2"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M1422"/>
      <c r="DN1422"/>
    </row>
    <row r="1423" spans="37:118" x14ac:dyDescent="0.2"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  <c r="CB1423"/>
      <c r="CC1423"/>
      <c r="CD1423"/>
      <c r="CE1423"/>
      <c r="CF1423"/>
      <c r="CG1423"/>
      <c r="CH1423"/>
      <c r="CI1423"/>
      <c r="CJ1423"/>
      <c r="CK1423"/>
      <c r="CL1423"/>
      <c r="CM1423"/>
      <c r="CN1423"/>
      <c r="CO1423"/>
      <c r="CP1423"/>
      <c r="CQ1423"/>
      <c r="CR1423"/>
      <c r="CS1423"/>
      <c r="CT1423"/>
      <c r="CU1423"/>
      <c r="CV1423"/>
      <c r="CW1423"/>
      <c r="CX1423"/>
      <c r="CY1423"/>
      <c r="CZ1423"/>
      <c r="DA1423"/>
      <c r="DB1423"/>
      <c r="DC1423"/>
      <c r="DD1423"/>
      <c r="DM1423"/>
      <c r="DN1423"/>
    </row>
    <row r="1424" spans="37:118" x14ac:dyDescent="0.2"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M1424"/>
      <c r="DN1424"/>
    </row>
    <row r="1425" spans="37:118" x14ac:dyDescent="0.2"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  <c r="CB1425"/>
      <c r="CC1425"/>
      <c r="CD1425"/>
      <c r="CE1425"/>
      <c r="CF1425"/>
      <c r="CG1425"/>
      <c r="CH1425"/>
      <c r="CI1425"/>
      <c r="CJ1425"/>
      <c r="CK1425"/>
      <c r="CL1425"/>
      <c r="CM1425"/>
      <c r="CN1425"/>
      <c r="CO1425"/>
      <c r="CP1425"/>
      <c r="CQ1425"/>
      <c r="CR1425"/>
      <c r="CS1425"/>
      <c r="CT1425"/>
      <c r="CU1425"/>
      <c r="CV1425"/>
      <c r="CW1425"/>
      <c r="CX1425"/>
      <c r="CY1425"/>
      <c r="CZ1425"/>
      <c r="DA1425"/>
      <c r="DB1425"/>
      <c r="DC1425"/>
      <c r="DD1425"/>
      <c r="DM1425"/>
      <c r="DN1425"/>
    </row>
    <row r="1426" spans="37:118" x14ac:dyDescent="0.2"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M1426"/>
      <c r="DN1426"/>
    </row>
    <row r="1427" spans="37:118" x14ac:dyDescent="0.2"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  <c r="CB1427"/>
      <c r="CC1427"/>
      <c r="CD1427"/>
      <c r="CE1427"/>
      <c r="CF1427"/>
      <c r="CG1427"/>
      <c r="CH1427"/>
      <c r="CI1427"/>
      <c r="CJ1427"/>
      <c r="CK1427"/>
      <c r="CL1427"/>
      <c r="CM1427"/>
      <c r="CN1427"/>
      <c r="CO1427"/>
      <c r="CP1427"/>
      <c r="CQ1427"/>
      <c r="CR1427"/>
      <c r="CS1427"/>
      <c r="CT1427"/>
      <c r="CU1427"/>
      <c r="CV1427"/>
      <c r="CW1427"/>
      <c r="CX1427"/>
      <c r="CY1427"/>
      <c r="CZ1427"/>
      <c r="DA1427"/>
      <c r="DB1427"/>
      <c r="DC1427"/>
      <c r="DD1427"/>
      <c r="DM1427"/>
      <c r="DN1427"/>
    </row>
    <row r="1428" spans="37:118" x14ac:dyDescent="0.2"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M1428"/>
      <c r="DN1428"/>
    </row>
    <row r="1429" spans="37:118" x14ac:dyDescent="0.2"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  <c r="BX1429"/>
      <c r="BY1429"/>
      <c r="BZ1429"/>
      <c r="CA1429"/>
      <c r="CB1429"/>
      <c r="CC1429"/>
      <c r="CD1429"/>
      <c r="CE1429"/>
      <c r="CF1429"/>
      <c r="CG1429"/>
      <c r="CH1429"/>
      <c r="CI1429"/>
      <c r="CJ1429"/>
      <c r="CK1429"/>
      <c r="CL1429"/>
      <c r="CM1429"/>
      <c r="CN1429"/>
      <c r="CO1429"/>
      <c r="CP1429"/>
      <c r="CQ1429"/>
      <c r="CR1429"/>
      <c r="CS1429"/>
      <c r="CT1429"/>
      <c r="CU1429"/>
      <c r="CV1429"/>
      <c r="CW1429"/>
      <c r="CX1429"/>
      <c r="CY1429"/>
      <c r="CZ1429"/>
      <c r="DA1429"/>
      <c r="DB1429"/>
      <c r="DC1429"/>
      <c r="DD1429"/>
      <c r="DM1429"/>
      <c r="DN1429"/>
    </row>
    <row r="1430" spans="37:118" x14ac:dyDescent="0.2"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  <c r="BX1430"/>
      <c r="BY1430"/>
      <c r="BZ1430"/>
      <c r="CA1430"/>
      <c r="CB1430"/>
      <c r="CC1430"/>
      <c r="CD1430"/>
      <c r="CE1430"/>
      <c r="CF1430"/>
      <c r="CG1430"/>
      <c r="CH1430"/>
      <c r="CI1430"/>
      <c r="CJ1430"/>
      <c r="CK1430"/>
      <c r="CL1430"/>
      <c r="CM1430"/>
      <c r="CN1430"/>
      <c r="CO1430"/>
      <c r="CP1430"/>
      <c r="CQ1430"/>
      <c r="CR1430"/>
      <c r="CS1430"/>
      <c r="CT1430"/>
      <c r="CU1430"/>
      <c r="CV1430"/>
      <c r="CW1430"/>
      <c r="CX1430"/>
      <c r="CY1430"/>
      <c r="CZ1430"/>
      <c r="DA1430"/>
      <c r="DB1430"/>
      <c r="DC1430"/>
      <c r="DD1430"/>
      <c r="DM1430"/>
      <c r="DN1430"/>
    </row>
    <row r="1431" spans="37:118" x14ac:dyDescent="0.2"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  <c r="BX1431"/>
      <c r="BY1431"/>
      <c r="BZ1431"/>
      <c r="CA1431"/>
      <c r="CB1431"/>
      <c r="CC1431"/>
      <c r="CD1431"/>
      <c r="CE1431"/>
      <c r="CF1431"/>
      <c r="CG1431"/>
      <c r="CH1431"/>
      <c r="CI1431"/>
      <c r="CJ1431"/>
      <c r="CK1431"/>
      <c r="CL1431"/>
      <c r="CM1431"/>
      <c r="CN1431"/>
      <c r="CO1431"/>
      <c r="CP1431"/>
      <c r="CQ1431"/>
      <c r="CR1431"/>
      <c r="CS1431"/>
      <c r="CT1431"/>
      <c r="CU1431"/>
      <c r="CV1431"/>
      <c r="CW1431"/>
      <c r="CX1431"/>
      <c r="CY1431"/>
      <c r="CZ1431"/>
      <c r="DA1431"/>
      <c r="DB1431"/>
      <c r="DC1431"/>
      <c r="DD1431"/>
      <c r="DM1431"/>
      <c r="DN1431"/>
    </row>
    <row r="1432" spans="37:118" x14ac:dyDescent="0.2"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  <c r="BX1432"/>
      <c r="BY1432"/>
      <c r="BZ1432"/>
      <c r="CA1432"/>
      <c r="CB1432"/>
      <c r="CC1432"/>
      <c r="CD1432"/>
      <c r="CE1432"/>
      <c r="CF1432"/>
      <c r="CG1432"/>
      <c r="CH1432"/>
      <c r="CI1432"/>
      <c r="CJ1432"/>
      <c r="CK1432"/>
      <c r="CL1432"/>
      <c r="CM1432"/>
      <c r="CN1432"/>
      <c r="CO1432"/>
      <c r="CP1432"/>
      <c r="CQ1432"/>
      <c r="CR1432"/>
      <c r="CS1432"/>
      <c r="CT1432"/>
      <c r="CU1432"/>
      <c r="CV1432"/>
      <c r="CW1432"/>
      <c r="CX1432"/>
      <c r="CY1432"/>
      <c r="CZ1432"/>
      <c r="DA1432"/>
      <c r="DB1432"/>
      <c r="DC1432"/>
      <c r="DD1432"/>
      <c r="DM1432"/>
      <c r="DN1432"/>
    </row>
    <row r="1433" spans="37:118" x14ac:dyDescent="0.2"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  <c r="BX1433"/>
      <c r="BY1433"/>
      <c r="BZ1433"/>
      <c r="CA1433"/>
      <c r="CB1433"/>
      <c r="CC1433"/>
      <c r="CD1433"/>
      <c r="CE1433"/>
      <c r="CF1433"/>
      <c r="CG1433"/>
      <c r="CH1433"/>
      <c r="CI1433"/>
      <c r="CJ1433"/>
      <c r="CK1433"/>
      <c r="CL1433"/>
      <c r="CM1433"/>
      <c r="CN1433"/>
      <c r="CO1433"/>
      <c r="CP1433"/>
      <c r="CQ1433"/>
      <c r="CR1433"/>
      <c r="CS1433"/>
      <c r="CT1433"/>
      <c r="CU1433"/>
      <c r="CV1433"/>
      <c r="CW1433"/>
      <c r="CX1433"/>
      <c r="CY1433"/>
      <c r="CZ1433"/>
      <c r="DA1433"/>
      <c r="DB1433"/>
      <c r="DC1433"/>
      <c r="DD1433"/>
      <c r="DM1433"/>
      <c r="DN1433"/>
    </row>
    <row r="1434" spans="37:118" x14ac:dyDescent="0.2"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  <c r="BX1434"/>
      <c r="BY1434"/>
      <c r="BZ1434"/>
      <c r="CA1434"/>
      <c r="CB1434"/>
      <c r="CC1434"/>
      <c r="CD1434"/>
      <c r="CE1434"/>
      <c r="CF1434"/>
      <c r="CG1434"/>
      <c r="CH1434"/>
      <c r="CI1434"/>
      <c r="CJ1434"/>
      <c r="CK1434"/>
      <c r="CL1434"/>
      <c r="CM1434"/>
      <c r="CN1434"/>
      <c r="CO1434"/>
      <c r="CP1434"/>
      <c r="CQ1434"/>
      <c r="CR1434"/>
      <c r="CS1434"/>
      <c r="CT1434"/>
      <c r="CU1434"/>
      <c r="CV1434"/>
      <c r="CW1434"/>
      <c r="CX1434"/>
      <c r="CY1434"/>
      <c r="CZ1434"/>
      <c r="DA1434"/>
      <c r="DB1434"/>
      <c r="DC1434"/>
      <c r="DD1434"/>
      <c r="DM1434"/>
      <c r="DN1434"/>
    </row>
    <row r="1435" spans="37:118" x14ac:dyDescent="0.2"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  <c r="CB1435"/>
      <c r="CC1435"/>
      <c r="CD1435"/>
      <c r="CE1435"/>
      <c r="CF1435"/>
      <c r="CG1435"/>
      <c r="CH1435"/>
      <c r="CI1435"/>
      <c r="CJ1435"/>
      <c r="CK1435"/>
      <c r="CL1435"/>
      <c r="CM1435"/>
      <c r="CN1435"/>
      <c r="CO1435"/>
      <c r="CP1435"/>
      <c r="CQ1435"/>
      <c r="CR1435"/>
      <c r="CS1435"/>
      <c r="CT1435"/>
      <c r="CU1435"/>
      <c r="CV1435"/>
      <c r="CW1435"/>
      <c r="CX1435"/>
      <c r="CY1435"/>
      <c r="CZ1435"/>
      <c r="DA1435"/>
      <c r="DB1435"/>
      <c r="DC1435"/>
      <c r="DD1435"/>
      <c r="DM1435"/>
      <c r="DN1435"/>
    </row>
    <row r="1436" spans="37:118" x14ac:dyDescent="0.2"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  <c r="BX1436"/>
      <c r="BY1436"/>
      <c r="BZ1436"/>
      <c r="CA1436"/>
      <c r="CB1436"/>
      <c r="CC1436"/>
      <c r="CD1436"/>
      <c r="CE1436"/>
      <c r="CF1436"/>
      <c r="CG1436"/>
      <c r="CH1436"/>
      <c r="CI1436"/>
      <c r="CJ1436"/>
      <c r="CK1436"/>
      <c r="CL1436"/>
      <c r="CM1436"/>
      <c r="CN1436"/>
      <c r="CO1436"/>
      <c r="CP1436"/>
      <c r="CQ1436"/>
      <c r="CR1436"/>
      <c r="CS1436"/>
      <c r="CT1436"/>
      <c r="CU1436"/>
      <c r="CV1436"/>
      <c r="CW1436"/>
      <c r="CX1436"/>
      <c r="CY1436"/>
      <c r="CZ1436"/>
      <c r="DA1436"/>
      <c r="DB1436"/>
      <c r="DC1436"/>
      <c r="DD1436"/>
      <c r="DM1436"/>
      <c r="DN1436"/>
    </row>
    <row r="1437" spans="37:118" x14ac:dyDescent="0.2"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  <c r="CB1437"/>
      <c r="CC1437"/>
      <c r="CD1437"/>
      <c r="CE1437"/>
      <c r="CF1437"/>
      <c r="CG1437"/>
      <c r="CH1437"/>
      <c r="CI1437"/>
      <c r="CJ1437"/>
      <c r="CK1437"/>
      <c r="CL1437"/>
      <c r="CM1437"/>
      <c r="CN1437"/>
      <c r="CO1437"/>
      <c r="CP1437"/>
      <c r="CQ1437"/>
      <c r="CR1437"/>
      <c r="CS1437"/>
      <c r="CT1437"/>
      <c r="CU1437"/>
      <c r="CV1437"/>
      <c r="CW1437"/>
      <c r="CX1437"/>
      <c r="CY1437"/>
      <c r="CZ1437"/>
      <c r="DA1437"/>
      <c r="DB1437"/>
      <c r="DC1437"/>
      <c r="DD1437"/>
      <c r="DM1437"/>
      <c r="DN1437"/>
    </row>
    <row r="1438" spans="37:118" x14ac:dyDescent="0.2"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M1438"/>
      <c r="DN1438"/>
    </row>
    <row r="1439" spans="37:118" x14ac:dyDescent="0.2"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  <c r="CB1439"/>
      <c r="CC1439"/>
      <c r="CD1439"/>
      <c r="CE1439"/>
      <c r="CF1439"/>
      <c r="CG1439"/>
      <c r="CH1439"/>
      <c r="CI1439"/>
      <c r="CJ1439"/>
      <c r="CK1439"/>
      <c r="CL1439"/>
      <c r="CM1439"/>
      <c r="CN1439"/>
      <c r="CO1439"/>
      <c r="CP1439"/>
      <c r="CQ1439"/>
      <c r="CR1439"/>
      <c r="CS1439"/>
      <c r="CT1439"/>
      <c r="CU1439"/>
      <c r="CV1439"/>
      <c r="CW1439"/>
      <c r="CX1439"/>
      <c r="CY1439"/>
      <c r="CZ1439"/>
      <c r="DA1439"/>
      <c r="DB1439"/>
      <c r="DC1439"/>
      <c r="DD1439"/>
      <c r="DM1439"/>
      <c r="DN1439"/>
    </row>
    <row r="1440" spans="37:118" x14ac:dyDescent="0.2"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M1440"/>
      <c r="DN1440"/>
    </row>
    <row r="1441" spans="37:118" x14ac:dyDescent="0.2"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  <c r="CB1441"/>
      <c r="CC1441"/>
      <c r="CD1441"/>
      <c r="CE1441"/>
      <c r="CF1441"/>
      <c r="CG1441"/>
      <c r="CH1441"/>
      <c r="CI1441"/>
      <c r="CJ1441"/>
      <c r="CK1441"/>
      <c r="CL1441"/>
      <c r="CM1441"/>
      <c r="CN1441"/>
      <c r="CO1441"/>
      <c r="CP1441"/>
      <c r="CQ1441"/>
      <c r="CR1441"/>
      <c r="CS1441"/>
      <c r="CT1441"/>
      <c r="CU1441"/>
      <c r="CV1441"/>
      <c r="CW1441"/>
      <c r="CX1441"/>
      <c r="CY1441"/>
      <c r="CZ1441"/>
      <c r="DA1441"/>
      <c r="DB1441"/>
      <c r="DC1441"/>
      <c r="DD1441"/>
      <c r="DM1441"/>
      <c r="DN1441"/>
    </row>
    <row r="1442" spans="37:118" x14ac:dyDescent="0.2"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M1442"/>
      <c r="DN1442"/>
    </row>
    <row r="1443" spans="37:118" x14ac:dyDescent="0.2"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  <c r="CB1443"/>
      <c r="CC1443"/>
      <c r="CD1443"/>
      <c r="CE1443"/>
      <c r="CF1443"/>
      <c r="CG1443"/>
      <c r="CH1443"/>
      <c r="CI1443"/>
      <c r="CJ1443"/>
      <c r="CK1443"/>
      <c r="CL1443"/>
      <c r="CM1443"/>
      <c r="CN1443"/>
      <c r="CO1443"/>
      <c r="CP1443"/>
      <c r="CQ1443"/>
      <c r="CR1443"/>
      <c r="CS1443"/>
      <c r="CT1443"/>
      <c r="CU1443"/>
      <c r="CV1443"/>
      <c r="CW1443"/>
      <c r="CX1443"/>
      <c r="CY1443"/>
      <c r="CZ1443"/>
      <c r="DA1443"/>
      <c r="DB1443"/>
      <c r="DC1443"/>
      <c r="DD1443"/>
      <c r="DM1443"/>
      <c r="DN1443"/>
    </row>
    <row r="1444" spans="37:118" x14ac:dyDescent="0.2"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M1444"/>
      <c r="DN1444"/>
    </row>
    <row r="1445" spans="37:118" x14ac:dyDescent="0.2"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  <c r="BX1445"/>
      <c r="BY1445"/>
      <c r="BZ1445"/>
      <c r="CA1445"/>
      <c r="CB1445"/>
      <c r="CC1445"/>
      <c r="CD1445"/>
      <c r="CE1445"/>
      <c r="CF1445"/>
      <c r="CG1445"/>
      <c r="CH1445"/>
      <c r="CI1445"/>
      <c r="CJ1445"/>
      <c r="CK1445"/>
      <c r="CL1445"/>
      <c r="CM1445"/>
      <c r="CN1445"/>
      <c r="CO1445"/>
      <c r="CP1445"/>
      <c r="CQ1445"/>
      <c r="CR1445"/>
      <c r="CS1445"/>
      <c r="CT1445"/>
      <c r="CU1445"/>
      <c r="CV1445"/>
      <c r="CW1445"/>
      <c r="CX1445"/>
      <c r="CY1445"/>
      <c r="CZ1445"/>
      <c r="DA1445"/>
      <c r="DB1445"/>
      <c r="DC1445"/>
      <c r="DD1445"/>
      <c r="DM1445"/>
      <c r="DN1445"/>
    </row>
    <row r="1446" spans="37:118" x14ac:dyDescent="0.2"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  <c r="BX1446"/>
      <c r="BY1446"/>
      <c r="BZ1446"/>
      <c r="CA1446"/>
      <c r="CB1446"/>
      <c r="CC1446"/>
      <c r="CD1446"/>
      <c r="CE1446"/>
      <c r="CF1446"/>
      <c r="CG1446"/>
      <c r="CH1446"/>
      <c r="CI1446"/>
      <c r="CJ1446"/>
      <c r="CK1446"/>
      <c r="CL1446"/>
      <c r="CM1446"/>
      <c r="CN1446"/>
      <c r="CO1446"/>
      <c r="CP1446"/>
      <c r="CQ1446"/>
      <c r="CR1446"/>
      <c r="CS1446"/>
      <c r="CT1446"/>
      <c r="CU1446"/>
      <c r="CV1446"/>
      <c r="CW1446"/>
      <c r="CX1446"/>
      <c r="CY1446"/>
      <c r="CZ1446"/>
      <c r="DA1446"/>
      <c r="DB1446"/>
      <c r="DC1446"/>
      <c r="DD1446"/>
      <c r="DM1446"/>
      <c r="DN1446"/>
    </row>
    <row r="1447" spans="37:118" x14ac:dyDescent="0.2"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  <c r="BX1447"/>
      <c r="BY1447"/>
      <c r="BZ1447"/>
      <c r="CA1447"/>
      <c r="CB1447"/>
      <c r="CC1447"/>
      <c r="CD1447"/>
      <c r="CE1447"/>
      <c r="CF1447"/>
      <c r="CG1447"/>
      <c r="CH1447"/>
      <c r="CI1447"/>
      <c r="CJ1447"/>
      <c r="CK1447"/>
      <c r="CL1447"/>
      <c r="CM1447"/>
      <c r="CN1447"/>
      <c r="CO1447"/>
      <c r="CP1447"/>
      <c r="CQ1447"/>
      <c r="CR1447"/>
      <c r="CS1447"/>
      <c r="CT1447"/>
      <c r="CU1447"/>
      <c r="CV1447"/>
      <c r="CW1447"/>
      <c r="CX1447"/>
      <c r="CY1447"/>
      <c r="CZ1447"/>
      <c r="DA1447"/>
      <c r="DB1447"/>
      <c r="DC1447"/>
      <c r="DD1447"/>
      <c r="DM1447"/>
      <c r="DN1447"/>
    </row>
    <row r="1448" spans="37:118" x14ac:dyDescent="0.2"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  <c r="BX1448"/>
      <c r="BY1448"/>
      <c r="BZ1448"/>
      <c r="CA1448"/>
      <c r="CB1448"/>
      <c r="CC1448"/>
      <c r="CD1448"/>
      <c r="CE1448"/>
      <c r="CF1448"/>
      <c r="CG1448"/>
      <c r="CH1448"/>
      <c r="CI1448"/>
      <c r="CJ1448"/>
      <c r="CK1448"/>
      <c r="CL1448"/>
      <c r="CM1448"/>
      <c r="CN1448"/>
      <c r="CO1448"/>
      <c r="CP1448"/>
      <c r="CQ1448"/>
      <c r="CR1448"/>
      <c r="CS1448"/>
      <c r="CT1448"/>
      <c r="CU1448"/>
      <c r="CV1448"/>
      <c r="CW1448"/>
      <c r="CX1448"/>
      <c r="CY1448"/>
      <c r="CZ1448"/>
      <c r="DA1448"/>
      <c r="DB1448"/>
      <c r="DC1448"/>
      <c r="DD1448"/>
      <c r="DM1448"/>
      <c r="DN1448"/>
    </row>
    <row r="1449" spans="37:118" x14ac:dyDescent="0.2"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  <c r="BX1449"/>
      <c r="BY1449"/>
      <c r="BZ1449"/>
      <c r="CA1449"/>
      <c r="CB1449"/>
      <c r="CC1449"/>
      <c r="CD1449"/>
      <c r="CE1449"/>
      <c r="CF1449"/>
      <c r="CG1449"/>
      <c r="CH1449"/>
      <c r="CI1449"/>
      <c r="CJ1449"/>
      <c r="CK1449"/>
      <c r="CL1449"/>
      <c r="CM1449"/>
      <c r="CN1449"/>
      <c r="CO1449"/>
      <c r="CP1449"/>
      <c r="CQ1449"/>
      <c r="CR1449"/>
      <c r="CS1449"/>
      <c r="CT1449"/>
      <c r="CU1449"/>
      <c r="CV1449"/>
      <c r="CW1449"/>
      <c r="CX1449"/>
      <c r="CY1449"/>
      <c r="CZ1449"/>
      <c r="DA1449"/>
      <c r="DB1449"/>
      <c r="DC1449"/>
      <c r="DD1449"/>
      <c r="DM1449"/>
      <c r="DN1449"/>
    </row>
    <row r="1450" spans="37:118" x14ac:dyDescent="0.2"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  <c r="BX1450"/>
      <c r="BY1450"/>
      <c r="BZ1450"/>
      <c r="CA1450"/>
      <c r="CB1450"/>
      <c r="CC1450"/>
      <c r="CD1450"/>
      <c r="CE1450"/>
      <c r="CF1450"/>
      <c r="CG1450"/>
      <c r="CH1450"/>
      <c r="CI1450"/>
      <c r="CJ1450"/>
      <c r="CK1450"/>
      <c r="CL1450"/>
      <c r="CM1450"/>
      <c r="CN1450"/>
      <c r="CO1450"/>
      <c r="CP1450"/>
      <c r="CQ1450"/>
      <c r="CR1450"/>
      <c r="CS1450"/>
      <c r="CT1450"/>
      <c r="CU1450"/>
      <c r="CV1450"/>
      <c r="CW1450"/>
      <c r="CX1450"/>
      <c r="CY1450"/>
      <c r="CZ1450"/>
      <c r="DA1450"/>
      <c r="DB1450"/>
      <c r="DC1450"/>
      <c r="DD1450"/>
      <c r="DM1450"/>
      <c r="DN1450"/>
    </row>
    <row r="1451" spans="37:118" x14ac:dyDescent="0.2"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  <c r="BX1451"/>
      <c r="BY1451"/>
      <c r="BZ1451"/>
      <c r="CA1451"/>
      <c r="CB1451"/>
      <c r="CC1451"/>
      <c r="CD1451"/>
      <c r="CE1451"/>
      <c r="CF1451"/>
      <c r="CG1451"/>
      <c r="CH1451"/>
      <c r="CI1451"/>
      <c r="CJ1451"/>
      <c r="CK1451"/>
      <c r="CL1451"/>
      <c r="CM1451"/>
      <c r="CN1451"/>
      <c r="CO1451"/>
      <c r="CP1451"/>
      <c r="CQ1451"/>
      <c r="CR1451"/>
      <c r="CS1451"/>
      <c r="CT1451"/>
      <c r="CU1451"/>
      <c r="CV1451"/>
      <c r="CW1451"/>
      <c r="CX1451"/>
      <c r="CY1451"/>
      <c r="CZ1451"/>
      <c r="DA1451"/>
      <c r="DB1451"/>
      <c r="DC1451"/>
      <c r="DD1451"/>
      <c r="DM1451"/>
      <c r="DN1451"/>
    </row>
    <row r="1452" spans="37:118" x14ac:dyDescent="0.2"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  <c r="BX1452"/>
      <c r="BY1452"/>
      <c r="BZ1452"/>
      <c r="CA1452"/>
      <c r="CB1452"/>
      <c r="CC1452"/>
      <c r="CD1452"/>
      <c r="CE1452"/>
      <c r="CF1452"/>
      <c r="CG1452"/>
      <c r="CH1452"/>
      <c r="CI1452"/>
      <c r="CJ1452"/>
      <c r="CK1452"/>
      <c r="CL1452"/>
      <c r="CM1452"/>
      <c r="CN1452"/>
      <c r="CO1452"/>
      <c r="CP1452"/>
      <c r="CQ1452"/>
      <c r="CR1452"/>
      <c r="CS1452"/>
      <c r="CT1452"/>
      <c r="CU1452"/>
      <c r="CV1452"/>
      <c r="CW1452"/>
      <c r="CX1452"/>
      <c r="CY1452"/>
      <c r="CZ1452"/>
      <c r="DA1452"/>
      <c r="DB1452"/>
      <c r="DC1452"/>
      <c r="DD1452"/>
      <c r="DM1452"/>
      <c r="DN1452"/>
    </row>
    <row r="1453" spans="37:118" x14ac:dyDescent="0.2"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  <c r="BX1453"/>
      <c r="BY1453"/>
      <c r="BZ1453"/>
      <c r="CA1453"/>
      <c r="CB1453"/>
      <c r="CC1453"/>
      <c r="CD1453"/>
      <c r="CE1453"/>
      <c r="CF1453"/>
      <c r="CG1453"/>
      <c r="CH1453"/>
      <c r="CI1453"/>
      <c r="CJ1453"/>
      <c r="CK1453"/>
      <c r="CL1453"/>
      <c r="CM1453"/>
      <c r="CN1453"/>
      <c r="CO1453"/>
      <c r="CP1453"/>
      <c r="CQ1453"/>
      <c r="CR1453"/>
      <c r="CS1453"/>
      <c r="CT1453"/>
      <c r="CU1453"/>
      <c r="CV1453"/>
      <c r="CW1453"/>
      <c r="CX1453"/>
      <c r="CY1453"/>
      <c r="CZ1453"/>
      <c r="DA1453"/>
      <c r="DB1453"/>
      <c r="DC1453"/>
      <c r="DD1453"/>
      <c r="DM1453"/>
      <c r="DN1453"/>
    </row>
    <row r="1454" spans="37:118" x14ac:dyDescent="0.2"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  <c r="BX1454"/>
      <c r="BY1454"/>
      <c r="BZ1454"/>
      <c r="CA1454"/>
      <c r="CB1454"/>
      <c r="CC1454"/>
      <c r="CD1454"/>
      <c r="CE1454"/>
      <c r="CF1454"/>
      <c r="CG1454"/>
      <c r="CH1454"/>
      <c r="CI1454"/>
      <c r="CJ1454"/>
      <c r="CK1454"/>
      <c r="CL1454"/>
      <c r="CM1454"/>
      <c r="CN1454"/>
      <c r="CO1454"/>
      <c r="CP1454"/>
      <c r="CQ1454"/>
      <c r="CR1454"/>
      <c r="CS1454"/>
      <c r="CT1454"/>
      <c r="CU1454"/>
      <c r="CV1454"/>
      <c r="CW1454"/>
      <c r="CX1454"/>
      <c r="CY1454"/>
      <c r="CZ1454"/>
      <c r="DA1454"/>
      <c r="DB1454"/>
      <c r="DC1454"/>
      <c r="DD1454"/>
      <c r="DM1454"/>
      <c r="DN1454"/>
    </row>
    <row r="1455" spans="37:118" x14ac:dyDescent="0.2"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  <c r="BX1455"/>
      <c r="BY1455"/>
      <c r="BZ1455"/>
      <c r="CA1455"/>
      <c r="CB1455"/>
      <c r="CC1455"/>
      <c r="CD1455"/>
      <c r="CE1455"/>
      <c r="CF1455"/>
      <c r="CG1455"/>
      <c r="CH1455"/>
      <c r="CI1455"/>
      <c r="CJ1455"/>
      <c r="CK1455"/>
      <c r="CL1455"/>
      <c r="CM1455"/>
      <c r="CN1455"/>
      <c r="CO1455"/>
      <c r="CP1455"/>
      <c r="CQ1455"/>
      <c r="CR1455"/>
      <c r="CS1455"/>
      <c r="CT1455"/>
      <c r="CU1455"/>
      <c r="CV1455"/>
      <c r="CW1455"/>
      <c r="CX1455"/>
      <c r="CY1455"/>
      <c r="CZ1455"/>
      <c r="DA1455"/>
      <c r="DB1455"/>
      <c r="DC1455"/>
      <c r="DD1455"/>
      <c r="DM1455"/>
      <c r="DN1455"/>
    </row>
    <row r="1456" spans="37:118" x14ac:dyDescent="0.2"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  <c r="BX1456"/>
      <c r="BY1456"/>
      <c r="BZ1456"/>
      <c r="CA1456"/>
      <c r="CB1456"/>
      <c r="CC1456"/>
      <c r="CD1456"/>
      <c r="CE1456"/>
      <c r="CF1456"/>
      <c r="CG1456"/>
      <c r="CH1456"/>
      <c r="CI1456"/>
      <c r="CJ1456"/>
      <c r="CK1456"/>
      <c r="CL1456"/>
      <c r="CM1456"/>
      <c r="CN1456"/>
      <c r="CO1456"/>
      <c r="CP1456"/>
      <c r="CQ1456"/>
      <c r="CR1456"/>
      <c r="CS1456"/>
      <c r="CT1456"/>
      <c r="CU1456"/>
      <c r="CV1456"/>
      <c r="CW1456"/>
      <c r="CX1456"/>
      <c r="CY1456"/>
      <c r="CZ1456"/>
      <c r="DA1456"/>
      <c r="DB1456"/>
      <c r="DC1456"/>
      <c r="DD1456"/>
      <c r="DM1456"/>
      <c r="DN1456"/>
    </row>
    <row r="1457" spans="37:118" x14ac:dyDescent="0.2"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  <c r="CB1457"/>
      <c r="CC1457"/>
      <c r="CD1457"/>
      <c r="CE1457"/>
      <c r="CF1457"/>
      <c r="CG1457"/>
      <c r="CH1457"/>
      <c r="CI1457"/>
      <c r="CJ1457"/>
      <c r="CK1457"/>
      <c r="CL1457"/>
      <c r="CM1457"/>
      <c r="CN1457"/>
      <c r="CO1457"/>
      <c r="CP1457"/>
      <c r="CQ1457"/>
      <c r="CR1457"/>
      <c r="CS1457"/>
      <c r="CT1457"/>
      <c r="CU1457"/>
      <c r="CV1457"/>
      <c r="CW1457"/>
      <c r="CX1457"/>
      <c r="CY1457"/>
      <c r="CZ1457"/>
      <c r="DA1457"/>
      <c r="DB1457"/>
      <c r="DC1457"/>
      <c r="DD1457"/>
      <c r="DM1457"/>
      <c r="DN1457"/>
    </row>
    <row r="1458" spans="37:118" x14ac:dyDescent="0.2"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M1458"/>
      <c r="DN1458"/>
    </row>
    <row r="1459" spans="37:118" x14ac:dyDescent="0.2"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  <c r="CB1459"/>
      <c r="CC1459"/>
      <c r="CD1459"/>
      <c r="CE1459"/>
      <c r="CF1459"/>
      <c r="CG1459"/>
      <c r="CH1459"/>
      <c r="CI1459"/>
      <c r="CJ1459"/>
      <c r="CK1459"/>
      <c r="CL1459"/>
      <c r="CM1459"/>
      <c r="CN1459"/>
      <c r="CO1459"/>
      <c r="CP1459"/>
      <c r="CQ1459"/>
      <c r="CR1459"/>
      <c r="CS1459"/>
      <c r="CT1459"/>
      <c r="CU1459"/>
      <c r="CV1459"/>
      <c r="CW1459"/>
      <c r="CX1459"/>
      <c r="CY1459"/>
      <c r="CZ1459"/>
      <c r="DA1459"/>
      <c r="DB1459"/>
      <c r="DC1459"/>
      <c r="DD1459"/>
      <c r="DM1459"/>
      <c r="DN1459"/>
    </row>
    <row r="1460" spans="37:118" x14ac:dyDescent="0.2"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M1460"/>
      <c r="DN1460"/>
    </row>
    <row r="1461" spans="37:118" x14ac:dyDescent="0.2"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  <c r="CB1461"/>
      <c r="CC1461"/>
      <c r="CD1461"/>
      <c r="CE1461"/>
      <c r="CF1461"/>
      <c r="CG1461"/>
      <c r="CH1461"/>
      <c r="CI1461"/>
      <c r="CJ1461"/>
      <c r="CK1461"/>
      <c r="CL1461"/>
      <c r="CM1461"/>
      <c r="CN1461"/>
      <c r="CO1461"/>
      <c r="CP1461"/>
      <c r="CQ1461"/>
      <c r="CR1461"/>
      <c r="CS1461"/>
      <c r="CT1461"/>
      <c r="CU1461"/>
      <c r="CV1461"/>
      <c r="CW1461"/>
      <c r="CX1461"/>
      <c r="CY1461"/>
      <c r="CZ1461"/>
      <c r="DA1461"/>
      <c r="DB1461"/>
      <c r="DC1461"/>
      <c r="DD1461"/>
      <c r="DM1461"/>
      <c r="DN1461"/>
    </row>
    <row r="1462" spans="37:118" x14ac:dyDescent="0.2"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M1462"/>
      <c r="DN1462"/>
    </row>
    <row r="1463" spans="37:118" x14ac:dyDescent="0.2"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  <c r="CB1463"/>
      <c r="CC1463"/>
      <c r="CD1463"/>
      <c r="CE1463"/>
      <c r="CF1463"/>
      <c r="CG1463"/>
      <c r="CH1463"/>
      <c r="CI1463"/>
      <c r="CJ1463"/>
      <c r="CK1463"/>
      <c r="CL1463"/>
      <c r="CM1463"/>
      <c r="CN1463"/>
      <c r="CO1463"/>
      <c r="CP1463"/>
      <c r="CQ1463"/>
      <c r="CR1463"/>
      <c r="CS1463"/>
      <c r="CT1463"/>
      <c r="CU1463"/>
      <c r="CV1463"/>
      <c r="CW1463"/>
      <c r="CX1463"/>
      <c r="CY1463"/>
      <c r="CZ1463"/>
      <c r="DA1463"/>
      <c r="DB1463"/>
      <c r="DC1463"/>
      <c r="DD1463"/>
      <c r="DM1463"/>
      <c r="DN1463"/>
    </row>
    <row r="1464" spans="37:118" x14ac:dyDescent="0.2"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M1464"/>
      <c r="DN1464"/>
    </row>
    <row r="1465" spans="37:118" x14ac:dyDescent="0.2"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  <c r="BX1465"/>
      <c r="BY1465"/>
      <c r="BZ1465"/>
      <c r="CA1465"/>
      <c r="CB1465"/>
      <c r="CC1465"/>
      <c r="CD1465"/>
      <c r="CE1465"/>
      <c r="CF1465"/>
      <c r="CG1465"/>
      <c r="CH1465"/>
      <c r="CI1465"/>
      <c r="CJ1465"/>
      <c r="CK1465"/>
      <c r="CL1465"/>
      <c r="CM1465"/>
      <c r="CN1465"/>
      <c r="CO1465"/>
      <c r="CP1465"/>
      <c r="CQ1465"/>
      <c r="CR1465"/>
      <c r="CS1465"/>
      <c r="CT1465"/>
      <c r="CU1465"/>
      <c r="CV1465"/>
      <c r="CW1465"/>
      <c r="CX1465"/>
      <c r="CY1465"/>
      <c r="CZ1465"/>
      <c r="DA1465"/>
      <c r="DB1465"/>
      <c r="DC1465"/>
      <c r="DD1465"/>
      <c r="DM1465"/>
      <c r="DN1465"/>
    </row>
    <row r="1466" spans="37:118" x14ac:dyDescent="0.2"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  <c r="BX1466"/>
      <c r="BY1466"/>
      <c r="BZ1466"/>
      <c r="CA1466"/>
      <c r="CB1466"/>
      <c r="CC1466"/>
      <c r="CD1466"/>
      <c r="CE1466"/>
      <c r="CF1466"/>
      <c r="CG1466"/>
      <c r="CH1466"/>
      <c r="CI1466"/>
      <c r="CJ1466"/>
      <c r="CK1466"/>
      <c r="CL1466"/>
      <c r="CM1466"/>
      <c r="CN1466"/>
      <c r="CO1466"/>
      <c r="CP1466"/>
      <c r="CQ1466"/>
      <c r="CR1466"/>
      <c r="CS1466"/>
      <c r="CT1466"/>
      <c r="CU1466"/>
      <c r="CV1466"/>
      <c r="CW1466"/>
      <c r="CX1466"/>
      <c r="CY1466"/>
      <c r="CZ1466"/>
      <c r="DA1466"/>
      <c r="DB1466"/>
      <c r="DC1466"/>
      <c r="DD1466"/>
      <c r="DM1466"/>
      <c r="DN1466"/>
    </row>
    <row r="1467" spans="37:118" x14ac:dyDescent="0.2"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  <c r="BX1467"/>
      <c r="BY1467"/>
      <c r="BZ1467"/>
      <c r="CA1467"/>
      <c r="CB1467"/>
      <c r="CC1467"/>
      <c r="CD1467"/>
      <c r="CE1467"/>
      <c r="CF1467"/>
      <c r="CG1467"/>
      <c r="CH1467"/>
      <c r="CI1467"/>
      <c r="CJ1467"/>
      <c r="CK1467"/>
      <c r="CL1467"/>
      <c r="CM1467"/>
      <c r="CN1467"/>
      <c r="CO1467"/>
      <c r="CP1467"/>
      <c r="CQ1467"/>
      <c r="CR1467"/>
      <c r="CS1467"/>
      <c r="CT1467"/>
      <c r="CU1467"/>
      <c r="CV1467"/>
      <c r="CW1467"/>
      <c r="CX1467"/>
      <c r="CY1467"/>
      <c r="CZ1467"/>
      <c r="DA1467"/>
      <c r="DB1467"/>
      <c r="DC1467"/>
      <c r="DD1467"/>
      <c r="DM1467"/>
      <c r="DN1467"/>
    </row>
    <row r="1468" spans="37:118" x14ac:dyDescent="0.2"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  <c r="BX1468"/>
      <c r="BY1468"/>
      <c r="BZ1468"/>
      <c r="CA1468"/>
      <c r="CB1468"/>
      <c r="CC1468"/>
      <c r="CD1468"/>
      <c r="CE1468"/>
      <c r="CF1468"/>
      <c r="CG1468"/>
      <c r="CH1468"/>
      <c r="CI1468"/>
      <c r="CJ1468"/>
      <c r="CK1468"/>
      <c r="CL1468"/>
      <c r="CM1468"/>
      <c r="CN1468"/>
      <c r="CO1468"/>
      <c r="CP1468"/>
      <c r="CQ1468"/>
      <c r="CR1468"/>
      <c r="CS1468"/>
      <c r="CT1468"/>
      <c r="CU1468"/>
      <c r="CV1468"/>
      <c r="CW1468"/>
      <c r="CX1468"/>
      <c r="CY1468"/>
      <c r="CZ1468"/>
      <c r="DA1468"/>
      <c r="DB1468"/>
      <c r="DC1468"/>
      <c r="DD1468"/>
      <c r="DM1468"/>
      <c r="DN1468"/>
    </row>
    <row r="1469" spans="37:118" x14ac:dyDescent="0.2"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  <c r="BX1469"/>
      <c r="BY1469"/>
      <c r="BZ1469"/>
      <c r="CA1469"/>
      <c r="CB1469"/>
      <c r="CC1469"/>
      <c r="CD1469"/>
      <c r="CE1469"/>
      <c r="CF1469"/>
      <c r="CG1469"/>
      <c r="CH1469"/>
      <c r="CI1469"/>
      <c r="CJ1469"/>
      <c r="CK1469"/>
      <c r="CL1469"/>
      <c r="CM1469"/>
      <c r="CN1469"/>
      <c r="CO1469"/>
      <c r="CP1469"/>
      <c r="CQ1469"/>
      <c r="CR1469"/>
      <c r="CS1469"/>
      <c r="CT1469"/>
      <c r="CU1469"/>
      <c r="CV1469"/>
      <c r="CW1469"/>
      <c r="CX1469"/>
      <c r="CY1469"/>
      <c r="CZ1469"/>
      <c r="DA1469"/>
      <c r="DB1469"/>
      <c r="DC1469"/>
      <c r="DD1469"/>
      <c r="DM1469"/>
      <c r="DN1469"/>
    </row>
    <row r="1470" spans="37:118" x14ac:dyDescent="0.2"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  <c r="BX1470"/>
      <c r="BY1470"/>
      <c r="BZ1470"/>
      <c r="CA1470"/>
      <c r="CB1470"/>
      <c r="CC1470"/>
      <c r="CD1470"/>
      <c r="CE1470"/>
      <c r="CF1470"/>
      <c r="CG1470"/>
      <c r="CH1470"/>
      <c r="CI1470"/>
      <c r="CJ1470"/>
      <c r="CK1470"/>
      <c r="CL1470"/>
      <c r="CM1470"/>
      <c r="CN1470"/>
      <c r="CO1470"/>
      <c r="CP1470"/>
      <c r="CQ1470"/>
      <c r="CR1470"/>
      <c r="CS1470"/>
      <c r="CT1470"/>
      <c r="CU1470"/>
      <c r="CV1470"/>
      <c r="CW1470"/>
      <c r="CX1470"/>
      <c r="CY1470"/>
      <c r="CZ1470"/>
      <c r="DA1470"/>
      <c r="DB1470"/>
      <c r="DC1470"/>
      <c r="DD1470"/>
      <c r="DM1470"/>
      <c r="DN1470"/>
    </row>
    <row r="1471" spans="37:118" x14ac:dyDescent="0.2"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  <c r="BX1471"/>
      <c r="BY1471"/>
      <c r="BZ1471"/>
      <c r="CA1471"/>
      <c r="CB1471"/>
      <c r="CC1471"/>
      <c r="CD1471"/>
      <c r="CE1471"/>
      <c r="CF1471"/>
      <c r="CG1471"/>
      <c r="CH1471"/>
      <c r="CI1471"/>
      <c r="CJ1471"/>
      <c r="CK1471"/>
      <c r="CL1471"/>
      <c r="CM1471"/>
      <c r="CN1471"/>
      <c r="CO1471"/>
      <c r="CP1471"/>
      <c r="CQ1471"/>
      <c r="CR1471"/>
      <c r="CS1471"/>
      <c r="CT1471"/>
      <c r="CU1471"/>
      <c r="CV1471"/>
      <c r="CW1471"/>
      <c r="CX1471"/>
      <c r="CY1471"/>
      <c r="CZ1471"/>
      <c r="DA1471"/>
      <c r="DB1471"/>
      <c r="DC1471"/>
      <c r="DD1471"/>
      <c r="DM1471"/>
      <c r="DN1471"/>
    </row>
    <row r="1472" spans="37:118" x14ac:dyDescent="0.2"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  <c r="BX1472"/>
      <c r="BY1472"/>
      <c r="BZ1472"/>
      <c r="CA1472"/>
      <c r="CB1472"/>
      <c r="CC1472"/>
      <c r="CD1472"/>
      <c r="CE1472"/>
      <c r="CF1472"/>
      <c r="CG1472"/>
      <c r="CH1472"/>
      <c r="CI1472"/>
      <c r="CJ1472"/>
      <c r="CK1472"/>
      <c r="CL1472"/>
      <c r="CM1472"/>
      <c r="CN1472"/>
      <c r="CO1472"/>
      <c r="CP1472"/>
      <c r="CQ1472"/>
      <c r="CR1472"/>
      <c r="CS1472"/>
      <c r="CT1472"/>
      <c r="CU1472"/>
      <c r="CV1472"/>
      <c r="CW1472"/>
      <c r="CX1472"/>
      <c r="CY1472"/>
      <c r="CZ1472"/>
      <c r="DA1472"/>
      <c r="DB1472"/>
      <c r="DC1472"/>
      <c r="DD1472"/>
      <c r="DM1472"/>
      <c r="DN1472"/>
    </row>
    <row r="1473" spans="37:118" x14ac:dyDescent="0.2"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  <c r="BX1473"/>
      <c r="BY1473"/>
      <c r="BZ1473"/>
      <c r="CA1473"/>
      <c r="CB1473"/>
      <c r="CC1473"/>
      <c r="CD1473"/>
      <c r="CE1473"/>
      <c r="CF1473"/>
      <c r="CG1473"/>
      <c r="CH1473"/>
      <c r="CI1473"/>
      <c r="CJ1473"/>
      <c r="CK1473"/>
      <c r="CL1473"/>
      <c r="CM1473"/>
      <c r="CN1473"/>
      <c r="CO1473"/>
      <c r="CP1473"/>
      <c r="CQ1473"/>
      <c r="CR1473"/>
      <c r="CS1473"/>
      <c r="CT1473"/>
      <c r="CU1473"/>
      <c r="CV1473"/>
      <c r="CW1473"/>
      <c r="CX1473"/>
      <c r="CY1473"/>
      <c r="CZ1473"/>
      <c r="DA1473"/>
      <c r="DB1473"/>
      <c r="DC1473"/>
      <c r="DD1473"/>
      <c r="DM1473"/>
      <c r="DN1473"/>
    </row>
    <row r="1474" spans="37:118" x14ac:dyDescent="0.2"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  <c r="BX1474"/>
      <c r="BY1474"/>
      <c r="BZ1474"/>
      <c r="CA1474"/>
      <c r="CB1474"/>
      <c r="CC1474"/>
      <c r="CD1474"/>
      <c r="CE1474"/>
      <c r="CF1474"/>
      <c r="CG1474"/>
      <c r="CH1474"/>
      <c r="CI1474"/>
      <c r="CJ1474"/>
      <c r="CK1474"/>
      <c r="CL1474"/>
      <c r="CM1474"/>
      <c r="CN1474"/>
      <c r="CO1474"/>
      <c r="CP1474"/>
      <c r="CQ1474"/>
      <c r="CR1474"/>
      <c r="CS1474"/>
      <c r="CT1474"/>
      <c r="CU1474"/>
      <c r="CV1474"/>
      <c r="CW1474"/>
      <c r="CX1474"/>
      <c r="CY1474"/>
      <c r="CZ1474"/>
      <c r="DA1474"/>
      <c r="DB1474"/>
      <c r="DC1474"/>
      <c r="DD1474"/>
      <c r="DM1474"/>
      <c r="DN1474"/>
    </row>
    <row r="1475" spans="37:118" x14ac:dyDescent="0.2"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  <c r="BX1475"/>
      <c r="BY1475"/>
      <c r="BZ1475"/>
      <c r="CA1475"/>
      <c r="CB1475"/>
      <c r="CC1475"/>
      <c r="CD1475"/>
      <c r="CE1475"/>
      <c r="CF1475"/>
      <c r="CG1475"/>
      <c r="CH1475"/>
      <c r="CI1475"/>
      <c r="CJ1475"/>
      <c r="CK1475"/>
      <c r="CL1475"/>
      <c r="CM1475"/>
      <c r="CN1475"/>
      <c r="CO1475"/>
      <c r="CP1475"/>
      <c r="CQ1475"/>
      <c r="CR1475"/>
      <c r="CS1475"/>
      <c r="CT1475"/>
      <c r="CU1475"/>
      <c r="CV1475"/>
      <c r="CW1475"/>
      <c r="CX1475"/>
      <c r="CY1475"/>
      <c r="CZ1475"/>
      <c r="DA1475"/>
      <c r="DB1475"/>
      <c r="DC1475"/>
      <c r="DD1475"/>
      <c r="DM1475"/>
      <c r="DN1475"/>
    </row>
    <row r="1476" spans="37:118" x14ac:dyDescent="0.2"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  <c r="BX1476"/>
      <c r="BY1476"/>
      <c r="BZ1476"/>
      <c r="CA1476"/>
      <c r="CB1476"/>
      <c r="CC1476"/>
      <c r="CD1476"/>
      <c r="CE1476"/>
      <c r="CF1476"/>
      <c r="CG1476"/>
      <c r="CH1476"/>
      <c r="CI1476"/>
      <c r="CJ1476"/>
      <c r="CK1476"/>
      <c r="CL1476"/>
      <c r="CM1476"/>
      <c r="CN1476"/>
      <c r="CO1476"/>
      <c r="CP1476"/>
      <c r="CQ1476"/>
      <c r="CR1476"/>
      <c r="CS1476"/>
      <c r="CT1476"/>
      <c r="CU1476"/>
      <c r="CV1476"/>
      <c r="CW1476"/>
      <c r="CX1476"/>
      <c r="CY1476"/>
      <c r="CZ1476"/>
      <c r="DA1476"/>
      <c r="DB1476"/>
      <c r="DC1476"/>
      <c r="DD1476"/>
      <c r="DM1476"/>
      <c r="DN1476"/>
    </row>
    <row r="1477" spans="37:118" x14ac:dyDescent="0.2"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  <c r="BX1477"/>
      <c r="BY1477"/>
      <c r="BZ1477"/>
      <c r="CA1477"/>
      <c r="CB1477"/>
      <c r="CC1477"/>
      <c r="CD1477"/>
      <c r="CE1477"/>
      <c r="CF1477"/>
      <c r="CG1477"/>
      <c r="CH1477"/>
      <c r="CI1477"/>
      <c r="CJ1477"/>
      <c r="CK1477"/>
      <c r="CL1477"/>
      <c r="CM1477"/>
      <c r="CN1477"/>
      <c r="CO1477"/>
      <c r="CP1477"/>
      <c r="CQ1477"/>
      <c r="CR1477"/>
      <c r="CS1477"/>
      <c r="CT1477"/>
      <c r="CU1477"/>
      <c r="CV1477"/>
      <c r="CW1477"/>
      <c r="CX1477"/>
      <c r="CY1477"/>
      <c r="CZ1477"/>
      <c r="DA1477"/>
      <c r="DB1477"/>
      <c r="DC1477"/>
      <c r="DD1477"/>
      <c r="DM1477"/>
      <c r="DN1477"/>
    </row>
    <row r="1478" spans="37:118" x14ac:dyDescent="0.2"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  <c r="BX1478"/>
      <c r="BY1478"/>
      <c r="BZ1478"/>
      <c r="CA1478"/>
      <c r="CB1478"/>
      <c r="CC1478"/>
      <c r="CD1478"/>
      <c r="CE1478"/>
      <c r="CF1478"/>
      <c r="CG1478"/>
      <c r="CH1478"/>
      <c r="CI1478"/>
      <c r="CJ1478"/>
      <c r="CK1478"/>
      <c r="CL1478"/>
      <c r="CM1478"/>
      <c r="CN1478"/>
      <c r="CO1478"/>
      <c r="CP1478"/>
      <c r="CQ1478"/>
      <c r="CR1478"/>
      <c r="CS1478"/>
      <c r="CT1478"/>
      <c r="CU1478"/>
      <c r="CV1478"/>
      <c r="CW1478"/>
      <c r="CX1478"/>
      <c r="CY1478"/>
      <c r="CZ1478"/>
      <c r="DA1478"/>
      <c r="DB1478"/>
      <c r="DC1478"/>
      <c r="DD1478"/>
      <c r="DM1478"/>
      <c r="DN1478"/>
    </row>
    <row r="1479" spans="37:118" x14ac:dyDescent="0.2"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  <c r="BX1479"/>
      <c r="BY1479"/>
      <c r="BZ1479"/>
      <c r="CA1479"/>
      <c r="CB1479"/>
      <c r="CC1479"/>
      <c r="CD1479"/>
      <c r="CE1479"/>
      <c r="CF1479"/>
      <c r="CG1479"/>
      <c r="CH1479"/>
      <c r="CI1479"/>
      <c r="CJ1479"/>
      <c r="CK1479"/>
      <c r="CL1479"/>
      <c r="CM1479"/>
      <c r="CN1479"/>
      <c r="CO1479"/>
      <c r="CP1479"/>
      <c r="CQ1479"/>
      <c r="CR1479"/>
      <c r="CS1479"/>
      <c r="CT1479"/>
      <c r="CU1479"/>
      <c r="CV1479"/>
      <c r="CW1479"/>
      <c r="CX1479"/>
      <c r="CY1479"/>
      <c r="CZ1479"/>
      <c r="DA1479"/>
      <c r="DB1479"/>
      <c r="DC1479"/>
      <c r="DD1479"/>
      <c r="DM1479"/>
      <c r="DN1479"/>
    </row>
    <row r="1480" spans="37:118" x14ac:dyDescent="0.2"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  <c r="BX1480"/>
      <c r="BY1480"/>
      <c r="BZ1480"/>
      <c r="CA1480"/>
      <c r="CB1480"/>
      <c r="CC1480"/>
      <c r="CD1480"/>
      <c r="CE1480"/>
      <c r="CF1480"/>
      <c r="CG1480"/>
      <c r="CH1480"/>
      <c r="CI1480"/>
      <c r="CJ1480"/>
      <c r="CK1480"/>
      <c r="CL1480"/>
      <c r="CM1480"/>
      <c r="CN1480"/>
      <c r="CO1480"/>
      <c r="CP1480"/>
      <c r="CQ1480"/>
      <c r="CR1480"/>
      <c r="CS1480"/>
      <c r="CT1480"/>
      <c r="CU1480"/>
      <c r="CV1480"/>
      <c r="CW1480"/>
      <c r="CX1480"/>
      <c r="CY1480"/>
      <c r="CZ1480"/>
      <c r="DA1480"/>
      <c r="DB1480"/>
      <c r="DC1480"/>
      <c r="DD1480"/>
      <c r="DM1480"/>
      <c r="DN1480"/>
    </row>
    <row r="1481" spans="37:118" x14ac:dyDescent="0.2"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  <c r="BX1481"/>
      <c r="BY1481"/>
      <c r="BZ1481"/>
      <c r="CA1481"/>
      <c r="CB1481"/>
      <c r="CC1481"/>
      <c r="CD1481"/>
      <c r="CE1481"/>
      <c r="CF1481"/>
      <c r="CG1481"/>
      <c r="CH1481"/>
      <c r="CI1481"/>
      <c r="CJ1481"/>
      <c r="CK1481"/>
      <c r="CL1481"/>
      <c r="CM1481"/>
      <c r="CN1481"/>
      <c r="CO1481"/>
      <c r="CP1481"/>
      <c r="CQ1481"/>
      <c r="CR1481"/>
      <c r="CS1481"/>
      <c r="CT1481"/>
      <c r="CU1481"/>
      <c r="CV1481"/>
      <c r="CW1481"/>
      <c r="CX1481"/>
      <c r="CY1481"/>
      <c r="CZ1481"/>
      <c r="DA1481"/>
      <c r="DB1481"/>
      <c r="DC1481"/>
      <c r="DD1481"/>
      <c r="DM1481"/>
      <c r="DN1481"/>
    </row>
    <row r="1482" spans="37:118" x14ac:dyDescent="0.2"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  <c r="BX1482"/>
      <c r="BY1482"/>
      <c r="BZ1482"/>
      <c r="CA1482"/>
      <c r="CB1482"/>
      <c r="CC1482"/>
      <c r="CD1482"/>
      <c r="CE1482"/>
      <c r="CF1482"/>
      <c r="CG1482"/>
      <c r="CH1482"/>
      <c r="CI1482"/>
      <c r="CJ1482"/>
      <c r="CK1482"/>
      <c r="CL1482"/>
      <c r="CM1482"/>
      <c r="CN1482"/>
      <c r="CO1482"/>
      <c r="CP1482"/>
      <c r="CQ1482"/>
      <c r="CR1482"/>
      <c r="CS1482"/>
      <c r="CT1482"/>
      <c r="CU1482"/>
      <c r="CV1482"/>
      <c r="CW1482"/>
      <c r="CX1482"/>
      <c r="CY1482"/>
      <c r="CZ1482"/>
      <c r="DA1482"/>
      <c r="DB1482"/>
      <c r="DC1482"/>
      <c r="DD1482"/>
      <c r="DM1482"/>
      <c r="DN1482"/>
    </row>
    <row r="1483" spans="37:118" x14ac:dyDescent="0.2"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  <c r="BX1483"/>
      <c r="BY1483"/>
      <c r="BZ1483"/>
      <c r="CA1483"/>
      <c r="CB1483"/>
      <c r="CC1483"/>
      <c r="CD1483"/>
      <c r="CE1483"/>
      <c r="CF1483"/>
      <c r="CG1483"/>
      <c r="CH1483"/>
      <c r="CI1483"/>
      <c r="CJ1483"/>
      <c r="CK1483"/>
      <c r="CL1483"/>
      <c r="CM1483"/>
      <c r="CN1483"/>
      <c r="CO1483"/>
      <c r="CP1483"/>
      <c r="CQ1483"/>
      <c r="CR1483"/>
      <c r="CS1483"/>
      <c r="CT1483"/>
      <c r="CU1483"/>
      <c r="CV1483"/>
      <c r="CW1483"/>
      <c r="CX1483"/>
      <c r="CY1483"/>
      <c r="CZ1483"/>
      <c r="DA1483"/>
      <c r="DB1483"/>
      <c r="DC1483"/>
      <c r="DD1483"/>
      <c r="DM1483"/>
      <c r="DN1483"/>
    </row>
    <row r="1484" spans="37:118" x14ac:dyDescent="0.2"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  <c r="CB1484"/>
      <c r="CC1484"/>
      <c r="CD1484"/>
      <c r="CE1484"/>
      <c r="CF1484"/>
      <c r="CG1484"/>
      <c r="CH1484"/>
      <c r="CI1484"/>
      <c r="CJ1484"/>
      <c r="CK1484"/>
      <c r="CL1484"/>
      <c r="CM1484"/>
      <c r="CN1484"/>
      <c r="CO1484"/>
      <c r="CP1484"/>
      <c r="CQ1484"/>
      <c r="CR1484"/>
      <c r="CS1484"/>
      <c r="CT1484"/>
      <c r="CU1484"/>
      <c r="CV1484"/>
      <c r="CW1484"/>
      <c r="CX1484"/>
      <c r="CY1484"/>
      <c r="CZ1484"/>
      <c r="DA1484"/>
      <c r="DB1484"/>
      <c r="DC1484"/>
      <c r="DD1484"/>
      <c r="DM1484"/>
      <c r="DN1484"/>
    </row>
    <row r="1485" spans="37:118" x14ac:dyDescent="0.2"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M1485"/>
      <c r="DN1485"/>
    </row>
    <row r="1486" spans="37:118" x14ac:dyDescent="0.2"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  <c r="CB1486"/>
      <c r="CC1486"/>
      <c r="CD1486"/>
      <c r="CE1486"/>
      <c r="CF1486"/>
      <c r="CG1486"/>
      <c r="CH1486"/>
      <c r="CI1486"/>
      <c r="CJ1486"/>
      <c r="CK1486"/>
      <c r="CL1486"/>
      <c r="CM1486"/>
      <c r="CN1486"/>
      <c r="CO1486"/>
      <c r="CP1486"/>
      <c r="CQ1486"/>
      <c r="CR1486"/>
      <c r="CS1486"/>
      <c r="CT1486"/>
      <c r="CU1486"/>
      <c r="CV1486"/>
      <c r="CW1486"/>
      <c r="CX1486"/>
      <c r="CY1486"/>
      <c r="CZ1486"/>
      <c r="DA1486"/>
      <c r="DB1486"/>
      <c r="DC1486"/>
      <c r="DD1486"/>
      <c r="DM1486"/>
      <c r="DN1486"/>
    </row>
    <row r="1487" spans="37:118" x14ac:dyDescent="0.2"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M1487"/>
      <c r="DN1487"/>
    </row>
    <row r="1488" spans="37:118" x14ac:dyDescent="0.2"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  <c r="CB1488"/>
      <c r="CC1488"/>
      <c r="CD1488"/>
      <c r="CE1488"/>
      <c r="CF1488"/>
      <c r="CG1488"/>
      <c r="CH1488"/>
      <c r="CI1488"/>
      <c r="CJ1488"/>
      <c r="CK1488"/>
      <c r="CL1488"/>
      <c r="CM1488"/>
      <c r="CN1488"/>
      <c r="CO1488"/>
      <c r="CP1488"/>
      <c r="CQ1488"/>
      <c r="CR1488"/>
      <c r="CS1488"/>
      <c r="CT1488"/>
      <c r="CU1488"/>
      <c r="CV1488"/>
      <c r="CW1488"/>
      <c r="CX1488"/>
      <c r="CY1488"/>
      <c r="CZ1488"/>
      <c r="DA1488"/>
      <c r="DB1488"/>
      <c r="DC1488"/>
      <c r="DD1488"/>
      <c r="DM1488"/>
      <c r="DN1488"/>
    </row>
    <row r="1489" spans="37:118" x14ac:dyDescent="0.2"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M1489"/>
      <c r="DN1489"/>
    </row>
    <row r="1490" spans="37:118" x14ac:dyDescent="0.2"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  <c r="BX1490"/>
      <c r="BY1490"/>
      <c r="BZ1490"/>
      <c r="CA1490"/>
      <c r="CB1490"/>
      <c r="CC1490"/>
      <c r="CD1490"/>
      <c r="CE1490"/>
      <c r="CF1490"/>
      <c r="CG1490"/>
      <c r="CH1490"/>
      <c r="CI1490"/>
      <c r="CJ1490"/>
      <c r="CK1490"/>
      <c r="CL1490"/>
      <c r="CM1490"/>
      <c r="CN1490"/>
      <c r="CO1490"/>
      <c r="CP1490"/>
      <c r="CQ1490"/>
      <c r="CR1490"/>
      <c r="CS1490"/>
      <c r="CT1490"/>
      <c r="CU1490"/>
      <c r="CV1490"/>
      <c r="CW1490"/>
      <c r="CX1490"/>
      <c r="CY1490"/>
      <c r="CZ1490"/>
      <c r="DA1490"/>
      <c r="DB1490"/>
      <c r="DC1490"/>
      <c r="DD1490"/>
      <c r="DM1490"/>
      <c r="DN1490"/>
    </row>
    <row r="1491" spans="37:118" x14ac:dyDescent="0.2"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  <c r="BX1491"/>
      <c r="BY1491"/>
      <c r="BZ1491"/>
      <c r="CA1491"/>
      <c r="CB1491"/>
      <c r="CC1491"/>
      <c r="CD1491"/>
      <c r="CE1491"/>
      <c r="CF1491"/>
      <c r="CG1491"/>
      <c r="CH1491"/>
      <c r="CI1491"/>
      <c r="CJ1491"/>
      <c r="CK1491"/>
      <c r="CL1491"/>
      <c r="CM1491"/>
      <c r="CN1491"/>
      <c r="CO1491"/>
      <c r="CP1491"/>
      <c r="CQ1491"/>
      <c r="CR1491"/>
      <c r="CS1491"/>
      <c r="CT1491"/>
      <c r="CU1491"/>
      <c r="CV1491"/>
      <c r="CW1491"/>
      <c r="CX1491"/>
      <c r="CY1491"/>
      <c r="CZ1491"/>
      <c r="DA1491"/>
      <c r="DB1491"/>
      <c r="DC1491"/>
      <c r="DD1491"/>
      <c r="DM1491"/>
      <c r="DN1491"/>
    </row>
    <row r="1492" spans="37:118" x14ac:dyDescent="0.2"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  <c r="BX1492"/>
      <c r="BY1492"/>
      <c r="BZ1492"/>
      <c r="CA1492"/>
      <c r="CB1492"/>
      <c r="CC1492"/>
      <c r="CD1492"/>
      <c r="CE1492"/>
      <c r="CF1492"/>
      <c r="CG1492"/>
      <c r="CH1492"/>
      <c r="CI1492"/>
      <c r="CJ1492"/>
      <c r="CK1492"/>
      <c r="CL1492"/>
      <c r="CM1492"/>
      <c r="CN1492"/>
      <c r="CO1492"/>
      <c r="CP1492"/>
      <c r="CQ1492"/>
      <c r="CR1492"/>
      <c r="CS1492"/>
      <c r="CT1492"/>
      <c r="CU1492"/>
      <c r="CV1492"/>
      <c r="CW1492"/>
      <c r="CX1492"/>
      <c r="CY1492"/>
      <c r="CZ1492"/>
      <c r="DA1492"/>
      <c r="DB1492"/>
      <c r="DC1492"/>
      <c r="DD1492"/>
      <c r="DM1492"/>
      <c r="DN1492"/>
    </row>
    <row r="1493" spans="37:118" x14ac:dyDescent="0.2"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  <c r="BX1493"/>
      <c r="BY1493"/>
      <c r="BZ1493"/>
      <c r="CA1493"/>
      <c r="CB1493"/>
      <c r="CC1493"/>
      <c r="CD1493"/>
      <c r="CE1493"/>
      <c r="CF1493"/>
      <c r="CG1493"/>
      <c r="CH1493"/>
      <c r="CI1493"/>
      <c r="CJ1493"/>
      <c r="CK1493"/>
      <c r="CL1493"/>
      <c r="CM1493"/>
      <c r="CN1493"/>
      <c r="CO1493"/>
      <c r="CP1493"/>
      <c r="CQ1493"/>
      <c r="CR1493"/>
      <c r="CS1493"/>
      <c r="CT1493"/>
      <c r="CU1493"/>
      <c r="CV1493"/>
      <c r="CW1493"/>
      <c r="CX1493"/>
      <c r="CY1493"/>
      <c r="CZ1493"/>
      <c r="DA1493"/>
      <c r="DB1493"/>
      <c r="DC1493"/>
      <c r="DD1493"/>
      <c r="DM1493"/>
      <c r="DN1493"/>
    </row>
    <row r="1494" spans="37:118" x14ac:dyDescent="0.2"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  <c r="BX1494"/>
      <c r="BY1494"/>
      <c r="BZ1494"/>
      <c r="CA1494"/>
      <c r="CB1494"/>
      <c r="CC1494"/>
      <c r="CD1494"/>
      <c r="CE1494"/>
      <c r="CF1494"/>
      <c r="CG1494"/>
      <c r="CH1494"/>
      <c r="CI1494"/>
      <c r="CJ1494"/>
      <c r="CK1494"/>
      <c r="CL1494"/>
      <c r="CM1494"/>
      <c r="CN1494"/>
      <c r="CO1494"/>
      <c r="CP1494"/>
      <c r="CQ1494"/>
      <c r="CR1494"/>
      <c r="CS1494"/>
      <c r="CT1494"/>
      <c r="CU1494"/>
      <c r="CV1494"/>
      <c r="CW1494"/>
      <c r="CX1494"/>
      <c r="CY1494"/>
      <c r="CZ1494"/>
      <c r="DA1494"/>
      <c r="DB1494"/>
      <c r="DC1494"/>
      <c r="DD1494"/>
      <c r="DM1494"/>
      <c r="DN1494"/>
    </row>
    <row r="1495" spans="37:118" x14ac:dyDescent="0.2"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  <c r="BX1495"/>
      <c r="BY1495"/>
      <c r="BZ1495"/>
      <c r="CA1495"/>
      <c r="CB1495"/>
      <c r="CC1495"/>
      <c r="CD1495"/>
      <c r="CE1495"/>
      <c r="CF1495"/>
      <c r="CG1495"/>
      <c r="CH1495"/>
      <c r="CI1495"/>
      <c r="CJ1495"/>
      <c r="CK1495"/>
      <c r="CL1495"/>
      <c r="CM1495"/>
      <c r="CN1495"/>
      <c r="CO1495"/>
      <c r="CP1495"/>
      <c r="CQ1495"/>
      <c r="CR1495"/>
      <c r="CS1495"/>
      <c r="CT1495"/>
      <c r="CU1495"/>
      <c r="CV1495"/>
      <c r="CW1495"/>
      <c r="CX1495"/>
      <c r="CY1495"/>
      <c r="CZ1495"/>
      <c r="DA1495"/>
      <c r="DB1495"/>
      <c r="DC1495"/>
      <c r="DD1495"/>
      <c r="DM1495"/>
      <c r="DN1495"/>
    </row>
    <row r="1496" spans="37:118" x14ac:dyDescent="0.2"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  <c r="CB1496"/>
      <c r="CC1496"/>
      <c r="CD1496"/>
      <c r="CE1496"/>
      <c r="CF1496"/>
      <c r="CG1496"/>
      <c r="CH1496"/>
      <c r="CI1496"/>
      <c r="CJ1496"/>
      <c r="CK1496"/>
      <c r="CL1496"/>
      <c r="CM1496"/>
      <c r="CN1496"/>
      <c r="CO1496"/>
      <c r="CP1496"/>
      <c r="CQ1496"/>
      <c r="CR1496"/>
      <c r="CS1496"/>
      <c r="CT1496"/>
      <c r="CU1496"/>
      <c r="CV1496"/>
      <c r="CW1496"/>
      <c r="CX1496"/>
      <c r="CY1496"/>
      <c r="CZ1496"/>
      <c r="DA1496"/>
      <c r="DB1496"/>
      <c r="DC1496"/>
      <c r="DD1496"/>
      <c r="DM1496"/>
      <c r="DN1496"/>
    </row>
    <row r="1497" spans="37:118" x14ac:dyDescent="0.2"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M1497"/>
      <c r="DN1497"/>
    </row>
    <row r="1498" spans="37:118" x14ac:dyDescent="0.2"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  <c r="BX1498"/>
      <c r="BY1498"/>
      <c r="BZ1498"/>
      <c r="CA1498"/>
      <c r="CB1498"/>
      <c r="CC1498"/>
      <c r="CD1498"/>
      <c r="CE1498"/>
      <c r="CF1498"/>
      <c r="CG1498"/>
      <c r="CH1498"/>
      <c r="CI1498"/>
      <c r="CJ1498"/>
      <c r="CK1498"/>
      <c r="CL1498"/>
      <c r="CM1498"/>
      <c r="CN1498"/>
      <c r="CO1498"/>
      <c r="CP1498"/>
      <c r="CQ1498"/>
      <c r="CR1498"/>
      <c r="CS1498"/>
      <c r="CT1498"/>
      <c r="CU1498"/>
      <c r="CV1498"/>
      <c r="CW1498"/>
      <c r="CX1498"/>
      <c r="CY1498"/>
      <c r="CZ1498"/>
      <c r="DA1498"/>
      <c r="DB1498"/>
      <c r="DC1498"/>
      <c r="DD1498"/>
      <c r="DM1498"/>
      <c r="DN1498"/>
    </row>
    <row r="1499" spans="37:118" x14ac:dyDescent="0.2"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  <c r="BY1499"/>
      <c r="BZ1499"/>
      <c r="CA1499"/>
      <c r="CB1499"/>
      <c r="CC1499"/>
      <c r="CD1499"/>
      <c r="CE1499"/>
      <c r="CF1499"/>
      <c r="CG1499"/>
      <c r="CH1499"/>
      <c r="CI1499"/>
      <c r="CJ1499"/>
      <c r="CK1499"/>
      <c r="CL1499"/>
      <c r="CM1499"/>
      <c r="CN1499"/>
      <c r="CO1499"/>
      <c r="CP1499"/>
      <c r="CQ1499"/>
      <c r="CR1499"/>
      <c r="CS1499"/>
      <c r="CT1499"/>
      <c r="CU1499"/>
      <c r="CV1499"/>
      <c r="CW1499"/>
      <c r="CX1499"/>
      <c r="CY1499"/>
      <c r="CZ1499"/>
      <c r="DA1499"/>
      <c r="DB1499"/>
      <c r="DC1499"/>
      <c r="DD1499"/>
      <c r="DM1499"/>
      <c r="DN1499"/>
    </row>
    <row r="1500" spans="37:118" x14ac:dyDescent="0.2"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  <c r="BX1500"/>
      <c r="BY1500"/>
      <c r="BZ1500"/>
      <c r="CA1500"/>
      <c r="CB1500"/>
      <c r="CC1500"/>
      <c r="CD1500"/>
      <c r="CE1500"/>
      <c r="CF1500"/>
      <c r="CG1500"/>
      <c r="CH1500"/>
      <c r="CI1500"/>
      <c r="CJ1500"/>
      <c r="CK1500"/>
      <c r="CL1500"/>
      <c r="CM1500"/>
      <c r="CN1500"/>
      <c r="CO1500"/>
      <c r="CP1500"/>
      <c r="CQ1500"/>
      <c r="CR1500"/>
      <c r="CS1500"/>
      <c r="CT1500"/>
      <c r="CU1500"/>
      <c r="CV1500"/>
      <c r="CW1500"/>
      <c r="CX1500"/>
      <c r="CY1500"/>
      <c r="CZ1500"/>
      <c r="DA1500"/>
      <c r="DB1500"/>
      <c r="DC1500"/>
      <c r="DD1500"/>
      <c r="DM1500"/>
      <c r="DN1500"/>
    </row>
    <row r="1501" spans="37:118" x14ac:dyDescent="0.2"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  <c r="CB1501"/>
      <c r="CC1501"/>
      <c r="CD1501"/>
      <c r="CE1501"/>
      <c r="CF1501"/>
      <c r="CG1501"/>
      <c r="CH1501"/>
      <c r="CI1501"/>
      <c r="CJ1501"/>
      <c r="CK1501"/>
      <c r="CL1501"/>
      <c r="CM1501"/>
      <c r="CN1501"/>
      <c r="CO1501"/>
      <c r="CP1501"/>
      <c r="CQ1501"/>
      <c r="CR1501"/>
      <c r="CS1501"/>
      <c r="CT1501"/>
      <c r="CU1501"/>
      <c r="CV1501"/>
      <c r="CW1501"/>
      <c r="CX1501"/>
      <c r="CY1501"/>
      <c r="CZ1501"/>
      <c r="DA1501"/>
      <c r="DB1501"/>
      <c r="DC1501"/>
      <c r="DD1501"/>
      <c r="DM1501"/>
      <c r="DN1501"/>
    </row>
    <row r="1502" spans="37:118" x14ac:dyDescent="0.2"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M1502"/>
      <c r="DN1502"/>
    </row>
    <row r="1503" spans="37:118" x14ac:dyDescent="0.2"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  <c r="BX1503"/>
      <c r="BY1503"/>
      <c r="BZ1503"/>
      <c r="CA1503"/>
      <c r="CB1503"/>
      <c r="CC1503"/>
      <c r="CD1503"/>
      <c r="CE1503"/>
      <c r="CF1503"/>
      <c r="CG1503"/>
      <c r="CH1503"/>
      <c r="CI1503"/>
      <c r="CJ1503"/>
      <c r="CK1503"/>
      <c r="CL1503"/>
      <c r="CM1503"/>
      <c r="CN1503"/>
      <c r="CO1503"/>
      <c r="CP1503"/>
      <c r="CQ1503"/>
      <c r="CR1503"/>
      <c r="CS1503"/>
      <c r="CT1503"/>
      <c r="CU1503"/>
      <c r="CV1503"/>
      <c r="CW1503"/>
      <c r="CX1503"/>
      <c r="CY1503"/>
      <c r="CZ1503"/>
      <c r="DA1503"/>
      <c r="DB1503"/>
      <c r="DC1503"/>
      <c r="DD1503"/>
      <c r="DM1503"/>
      <c r="DN1503"/>
    </row>
    <row r="1504" spans="37:118" x14ac:dyDescent="0.2"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  <c r="BX1504"/>
      <c r="BY1504"/>
      <c r="BZ1504"/>
      <c r="CA1504"/>
      <c r="CB1504"/>
      <c r="CC1504"/>
      <c r="CD1504"/>
      <c r="CE1504"/>
      <c r="CF1504"/>
      <c r="CG1504"/>
      <c r="CH1504"/>
      <c r="CI1504"/>
      <c r="CJ1504"/>
      <c r="CK1504"/>
      <c r="CL1504"/>
      <c r="CM1504"/>
      <c r="CN1504"/>
      <c r="CO1504"/>
      <c r="CP1504"/>
      <c r="CQ1504"/>
      <c r="CR1504"/>
      <c r="CS1504"/>
      <c r="CT1504"/>
      <c r="CU1504"/>
      <c r="CV1504"/>
      <c r="CW1504"/>
      <c r="CX1504"/>
      <c r="CY1504"/>
      <c r="CZ1504"/>
      <c r="DA1504"/>
      <c r="DB1504"/>
      <c r="DC1504"/>
      <c r="DD1504"/>
      <c r="DM1504"/>
      <c r="DN1504"/>
    </row>
    <row r="1505" spans="37:118" x14ac:dyDescent="0.2"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  <c r="BX1505"/>
      <c r="BY1505"/>
      <c r="BZ1505"/>
      <c r="CA1505"/>
      <c r="CB1505"/>
      <c r="CC1505"/>
      <c r="CD1505"/>
      <c r="CE1505"/>
      <c r="CF1505"/>
      <c r="CG1505"/>
      <c r="CH1505"/>
      <c r="CI1505"/>
      <c r="CJ1505"/>
      <c r="CK1505"/>
      <c r="CL1505"/>
      <c r="CM1505"/>
      <c r="CN1505"/>
      <c r="CO1505"/>
      <c r="CP1505"/>
      <c r="CQ1505"/>
      <c r="CR1505"/>
      <c r="CS1505"/>
      <c r="CT1505"/>
      <c r="CU1505"/>
      <c r="CV1505"/>
      <c r="CW1505"/>
      <c r="CX1505"/>
      <c r="CY1505"/>
      <c r="CZ1505"/>
      <c r="DA1505"/>
      <c r="DB1505"/>
      <c r="DC1505"/>
      <c r="DD1505"/>
      <c r="DM1505"/>
      <c r="DN1505"/>
    </row>
    <row r="1506" spans="37:118" x14ac:dyDescent="0.2"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  <c r="BX1506"/>
      <c r="BY1506"/>
      <c r="BZ1506"/>
      <c r="CA1506"/>
      <c r="CB1506"/>
      <c r="CC1506"/>
      <c r="CD1506"/>
      <c r="CE1506"/>
      <c r="CF1506"/>
      <c r="CG1506"/>
      <c r="CH1506"/>
      <c r="CI1506"/>
      <c r="CJ1506"/>
      <c r="CK1506"/>
      <c r="CL1506"/>
      <c r="CM1506"/>
      <c r="CN1506"/>
      <c r="CO1506"/>
      <c r="CP1506"/>
      <c r="CQ1506"/>
      <c r="CR1506"/>
      <c r="CS1506"/>
      <c r="CT1506"/>
      <c r="CU1506"/>
      <c r="CV1506"/>
      <c r="CW1506"/>
      <c r="CX1506"/>
      <c r="CY1506"/>
      <c r="CZ1506"/>
      <c r="DA1506"/>
      <c r="DB1506"/>
      <c r="DC1506"/>
      <c r="DD1506"/>
      <c r="DM1506"/>
      <c r="DN1506"/>
    </row>
    <row r="1507" spans="37:118" x14ac:dyDescent="0.2"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  <c r="BX1507"/>
      <c r="BY1507"/>
      <c r="BZ1507"/>
      <c r="CA1507"/>
      <c r="CB1507"/>
      <c r="CC1507"/>
      <c r="CD1507"/>
      <c r="CE1507"/>
      <c r="CF1507"/>
      <c r="CG1507"/>
      <c r="CH1507"/>
      <c r="CI1507"/>
      <c r="CJ1507"/>
      <c r="CK1507"/>
      <c r="CL1507"/>
      <c r="CM1507"/>
      <c r="CN1507"/>
      <c r="CO1507"/>
      <c r="CP1507"/>
      <c r="CQ1507"/>
      <c r="CR1507"/>
      <c r="CS1507"/>
      <c r="CT1507"/>
      <c r="CU1507"/>
      <c r="CV1507"/>
      <c r="CW1507"/>
      <c r="CX1507"/>
      <c r="CY1507"/>
      <c r="CZ1507"/>
      <c r="DA1507"/>
      <c r="DB1507"/>
      <c r="DC1507"/>
      <c r="DD1507"/>
      <c r="DM1507"/>
      <c r="DN1507"/>
    </row>
    <row r="1508" spans="37:118" x14ac:dyDescent="0.2"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  <c r="BX1508"/>
      <c r="BY1508"/>
      <c r="BZ1508"/>
      <c r="CA1508"/>
      <c r="CB1508"/>
      <c r="CC1508"/>
      <c r="CD1508"/>
      <c r="CE1508"/>
      <c r="CF1508"/>
      <c r="CG1508"/>
      <c r="CH1508"/>
      <c r="CI1508"/>
      <c r="CJ1508"/>
      <c r="CK1508"/>
      <c r="CL1508"/>
      <c r="CM1508"/>
      <c r="CN1508"/>
      <c r="CO1508"/>
      <c r="CP1508"/>
      <c r="CQ1508"/>
      <c r="CR1508"/>
      <c r="CS1508"/>
      <c r="CT1508"/>
      <c r="CU1508"/>
      <c r="CV1508"/>
      <c r="CW1508"/>
      <c r="CX1508"/>
      <c r="CY1508"/>
      <c r="CZ1508"/>
      <c r="DA1508"/>
      <c r="DB1508"/>
      <c r="DC1508"/>
      <c r="DD1508"/>
      <c r="DM1508"/>
      <c r="DN1508"/>
    </row>
    <row r="1509" spans="37:118" x14ac:dyDescent="0.2"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  <c r="BX1509"/>
      <c r="BY1509"/>
      <c r="BZ1509"/>
      <c r="CA1509"/>
      <c r="CB1509"/>
      <c r="CC1509"/>
      <c r="CD1509"/>
      <c r="CE1509"/>
      <c r="CF1509"/>
      <c r="CG1509"/>
      <c r="CH1509"/>
      <c r="CI1509"/>
      <c r="CJ1509"/>
      <c r="CK1509"/>
      <c r="CL1509"/>
      <c r="CM1509"/>
      <c r="CN1509"/>
      <c r="CO1509"/>
      <c r="CP1509"/>
      <c r="CQ1509"/>
      <c r="CR1509"/>
      <c r="CS1509"/>
      <c r="CT1509"/>
      <c r="CU1509"/>
      <c r="CV1509"/>
      <c r="CW1509"/>
      <c r="CX1509"/>
      <c r="CY1509"/>
      <c r="CZ1509"/>
      <c r="DA1509"/>
      <c r="DB1509"/>
      <c r="DC1509"/>
      <c r="DD1509"/>
      <c r="DM1509"/>
      <c r="DN1509"/>
    </row>
    <row r="1510" spans="37:118" x14ac:dyDescent="0.2"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  <c r="BX1510"/>
      <c r="BY1510"/>
      <c r="BZ1510"/>
      <c r="CA1510"/>
      <c r="CB1510"/>
      <c r="CC1510"/>
      <c r="CD1510"/>
      <c r="CE1510"/>
      <c r="CF1510"/>
      <c r="CG1510"/>
      <c r="CH1510"/>
      <c r="CI1510"/>
      <c r="CJ1510"/>
      <c r="CK1510"/>
      <c r="CL1510"/>
      <c r="CM1510"/>
      <c r="CN1510"/>
      <c r="CO1510"/>
      <c r="CP1510"/>
      <c r="CQ1510"/>
      <c r="CR1510"/>
      <c r="CS1510"/>
      <c r="CT1510"/>
      <c r="CU1510"/>
      <c r="CV1510"/>
      <c r="CW1510"/>
      <c r="CX1510"/>
      <c r="CY1510"/>
      <c r="CZ1510"/>
      <c r="DA1510"/>
      <c r="DB1510"/>
      <c r="DC1510"/>
      <c r="DD1510"/>
      <c r="DM1510"/>
      <c r="DN1510"/>
    </row>
    <row r="1511" spans="37:118" x14ac:dyDescent="0.2"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  <c r="BX1511"/>
      <c r="BY1511"/>
      <c r="BZ1511"/>
      <c r="CA1511"/>
      <c r="CB1511"/>
      <c r="CC1511"/>
      <c r="CD1511"/>
      <c r="CE1511"/>
      <c r="CF1511"/>
      <c r="CG1511"/>
      <c r="CH1511"/>
      <c r="CI1511"/>
      <c r="CJ1511"/>
      <c r="CK1511"/>
      <c r="CL1511"/>
      <c r="CM1511"/>
      <c r="CN1511"/>
      <c r="CO1511"/>
      <c r="CP1511"/>
      <c r="CQ1511"/>
      <c r="CR1511"/>
      <c r="CS1511"/>
      <c r="CT1511"/>
      <c r="CU1511"/>
      <c r="CV1511"/>
      <c r="CW1511"/>
      <c r="CX1511"/>
      <c r="CY1511"/>
      <c r="CZ1511"/>
      <c r="DA1511"/>
      <c r="DB1511"/>
      <c r="DC1511"/>
      <c r="DD1511"/>
      <c r="DM1511"/>
      <c r="DN1511"/>
    </row>
    <row r="1512" spans="37:118" x14ac:dyDescent="0.2"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  <c r="BX1512"/>
      <c r="BY1512"/>
      <c r="BZ1512"/>
      <c r="CA1512"/>
      <c r="CB1512"/>
      <c r="CC1512"/>
      <c r="CD1512"/>
      <c r="CE1512"/>
      <c r="CF1512"/>
      <c r="CG1512"/>
      <c r="CH1512"/>
      <c r="CI1512"/>
      <c r="CJ1512"/>
      <c r="CK1512"/>
      <c r="CL1512"/>
      <c r="CM1512"/>
      <c r="CN1512"/>
      <c r="CO1512"/>
      <c r="CP1512"/>
      <c r="CQ1512"/>
      <c r="CR1512"/>
      <c r="CS1512"/>
      <c r="CT1512"/>
      <c r="CU1512"/>
      <c r="CV1512"/>
      <c r="CW1512"/>
      <c r="CX1512"/>
      <c r="CY1512"/>
      <c r="CZ1512"/>
      <c r="DA1512"/>
      <c r="DB1512"/>
      <c r="DC1512"/>
      <c r="DD1512"/>
      <c r="DM1512"/>
      <c r="DN1512"/>
    </row>
    <row r="1513" spans="37:118" x14ac:dyDescent="0.2"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  <c r="BX1513"/>
      <c r="BY1513"/>
      <c r="BZ1513"/>
      <c r="CA1513"/>
      <c r="CB1513"/>
      <c r="CC1513"/>
      <c r="CD1513"/>
      <c r="CE1513"/>
      <c r="CF1513"/>
      <c r="CG1513"/>
      <c r="CH1513"/>
      <c r="CI1513"/>
      <c r="CJ1513"/>
      <c r="CK1513"/>
      <c r="CL1513"/>
      <c r="CM1513"/>
      <c r="CN1513"/>
      <c r="CO1513"/>
      <c r="CP1513"/>
      <c r="CQ1513"/>
      <c r="CR1513"/>
      <c r="CS1513"/>
      <c r="CT1513"/>
      <c r="CU1513"/>
      <c r="CV1513"/>
      <c r="CW1513"/>
      <c r="CX1513"/>
      <c r="CY1513"/>
      <c r="CZ1513"/>
      <c r="DA1513"/>
      <c r="DB1513"/>
      <c r="DC1513"/>
      <c r="DD1513"/>
      <c r="DM1513"/>
      <c r="DN1513"/>
    </row>
    <row r="1514" spans="37:118" x14ac:dyDescent="0.2"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  <c r="BX1514"/>
      <c r="BY1514"/>
      <c r="BZ1514"/>
      <c r="CA1514"/>
      <c r="CB1514"/>
      <c r="CC1514"/>
      <c r="CD1514"/>
      <c r="CE1514"/>
      <c r="CF1514"/>
      <c r="CG1514"/>
      <c r="CH1514"/>
      <c r="CI1514"/>
      <c r="CJ1514"/>
      <c r="CK1514"/>
      <c r="CL1514"/>
      <c r="CM1514"/>
      <c r="CN1514"/>
      <c r="CO1514"/>
      <c r="CP1514"/>
      <c r="CQ1514"/>
      <c r="CR1514"/>
      <c r="CS1514"/>
      <c r="CT1514"/>
      <c r="CU1514"/>
      <c r="CV1514"/>
      <c r="CW1514"/>
      <c r="CX1514"/>
      <c r="CY1514"/>
      <c r="CZ1514"/>
      <c r="DA1514"/>
      <c r="DB1514"/>
      <c r="DC1514"/>
      <c r="DD1514"/>
      <c r="DM1514"/>
      <c r="DN1514"/>
    </row>
    <row r="1515" spans="37:118" x14ac:dyDescent="0.2"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  <c r="BX1515"/>
      <c r="BY1515"/>
      <c r="BZ1515"/>
      <c r="CA1515"/>
      <c r="CB1515"/>
      <c r="CC1515"/>
      <c r="CD1515"/>
      <c r="CE1515"/>
      <c r="CF1515"/>
      <c r="CG1515"/>
      <c r="CH1515"/>
      <c r="CI1515"/>
      <c r="CJ1515"/>
      <c r="CK1515"/>
      <c r="CL1515"/>
      <c r="CM1515"/>
      <c r="CN1515"/>
      <c r="CO1515"/>
      <c r="CP1515"/>
      <c r="CQ1515"/>
      <c r="CR1515"/>
      <c r="CS1515"/>
      <c r="CT1515"/>
      <c r="CU1515"/>
      <c r="CV1515"/>
      <c r="CW1515"/>
      <c r="CX1515"/>
      <c r="CY1515"/>
      <c r="CZ1515"/>
      <c r="DA1515"/>
      <c r="DB1515"/>
      <c r="DC1515"/>
      <c r="DD1515"/>
      <c r="DM1515"/>
      <c r="DN1515"/>
    </row>
    <row r="1516" spans="37:118" x14ac:dyDescent="0.2"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  <c r="CB1516"/>
      <c r="CC1516"/>
      <c r="CD1516"/>
      <c r="CE1516"/>
      <c r="CF1516"/>
      <c r="CG1516"/>
      <c r="CH1516"/>
      <c r="CI1516"/>
      <c r="CJ1516"/>
      <c r="CK1516"/>
      <c r="CL1516"/>
      <c r="CM1516"/>
      <c r="CN1516"/>
      <c r="CO1516"/>
      <c r="CP1516"/>
      <c r="CQ1516"/>
      <c r="CR1516"/>
      <c r="CS1516"/>
      <c r="CT1516"/>
      <c r="CU1516"/>
      <c r="CV1516"/>
      <c r="CW1516"/>
      <c r="CX1516"/>
      <c r="CY1516"/>
      <c r="CZ1516"/>
      <c r="DA1516"/>
      <c r="DB1516"/>
      <c r="DC1516"/>
      <c r="DD1516"/>
      <c r="DM1516"/>
      <c r="DN1516"/>
    </row>
    <row r="1517" spans="37:118" x14ac:dyDescent="0.2"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M1517"/>
      <c r="DN1517"/>
    </row>
    <row r="1518" spans="37:118" x14ac:dyDescent="0.2"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  <c r="CB1518"/>
      <c r="CC1518"/>
      <c r="CD1518"/>
      <c r="CE1518"/>
      <c r="CF1518"/>
      <c r="CG1518"/>
      <c r="CH1518"/>
      <c r="CI1518"/>
      <c r="CJ1518"/>
      <c r="CK1518"/>
      <c r="CL1518"/>
      <c r="CM1518"/>
      <c r="CN1518"/>
      <c r="CO1518"/>
      <c r="CP1518"/>
      <c r="CQ1518"/>
      <c r="CR1518"/>
      <c r="CS1518"/>
      <c r="CT1518"/>
      <c r="CU1518"/>
      <c r="CV1518"/>
      <c r="CW1518"/>
      <c r="CX1518"/>
      <c r="CY1518"/>
      <c r="CZ1518"/>
      <c r="DA1518"/>
      <c r="DB1518"/>
      <c r="DC1518"/>
      <c r="DD1518"/>
      <c r="DM1518"/>
      <c r="DN1518"/>
    </row>
    <row r="1519" spans="37:118" x14ac:dyDescent="0.2"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M1519"/>
      <c r="DN1519"/>
    </row>
    <row r="1520" spans="37:118" x14ac:dyDescent="0.2"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  <c r="BX1520"/>
      <c r="BY1520"/>
      <c r="BZ1520"/>
      <c r="CA1520"/>
      <c r="CB1520"/>
      <c r="CC1520"/>
      <c r="CD1520"/>
      <c r="CE1520"/>
      <c r="CF1520"/>
      <c r="CG1520"/>
      <c r="CH1520"/>
      <c r="CI1520"/>
      <c r="CJ1520"/>
      <c r="CK1520"/>
      <c r="CL1520"/>
      <c r="CM1520"/>
      <c r="CN1520"/>
      <c r="CO1520"/>
      <c r="CP1520"/>
      <c r="CQ1520"/>
      <c r="CR1520"/>
      <c r="CS1520"/>
      <c r="CT1520"/>
      <c r="CU1520"/>
      <c r="CV1520"/>
      <c r="CW1520"/>
      <c r="CX1520"/>
      <c r="CY1520"/>
      <c r="CZ1520"/>
      <c r="DA1520"/>
      <c r="DB1520"/>
      <c r="DC1520"/>
      <c r="DD1520"/>
      <c r="DM1520"/>
      <c r="DN1520"/>
    </row>
    <row r="1521" spans="37:118" x14ac:dyDescent="0.2"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  <c r="CB1521"/>
      <c r="CC1521"/>
      <c r="CD1521"/>
      <c r="CE1521"/>
      <c r="CF1521"/>
      <c r="CG1521"/>
      <c r="CH1521"/>
      <c r="CI1521"/>
      <c r="CJ1521"/>
      <c r="CK1521"/>
      <c r="CL1521"/>
      <c r="CM1521"/>
      <c r="CN1521"/>
      <c r="CO1521"/>
      <c r="CP1521"/>
      <c r="CQ1521"/>
      <c r="CR1521"/>
      <c r="CS1521"/>
      <c r="CT1521"/>
      <c r="CU1521"/>
      <c r="CV1521"/>
      <c r="CW1521"/>
      <c r="CX1521"/>
      <c r="CY1521"/>
      <c r="CZ1521"/>
      <c r="DA1521"/>
      <c r="DB1521"/>
      <c r="DC1521"/>
      <c r="DD1521"/>
      <c r="DM1521"/>
      <c r="DN1521"/>
    </row>
    <row r="1522" spans="37:118" x14ac:dyDescent="0.2"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M1522"/>
      <c r="DN1522"/>
    </row>
    <row r="1523" spans="37:118" x14ac:dyDescent="0.2"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  <c r="BX1523"/>
      <c r="BY1523"/>
      <c r="BZ1523"/>
      <c r="CA1523"/>
      <c r="CB1523"/>
      <c r="CC1523"/>
      <c r="CD1523"/>
      <c r="CE1523"/>
      <c r="CF1523"/>
      <c r="CG1523"/>
      <c r="CH1523"/>
      <c r="CI1523"/>
      <c r="CJ1523"/>
      <c r="CK1523"/>
      <c r="CL1523"/>
      <c r="CM1523"/>
      <c r="CN1523"/>
      <c r="CO1523"/>
      <c r="CP1523"/>
      <c r="CQ1523"/>
      <c r="CR1523"/>
      <c r="CS1523"/>
      <c r="CT1523"/>
      <c r="CU1523"/>
      <c r="CV1523"/>
      <c r="CW1523"/>
      <c r="CX1523"/>
      <c r="CY1523"/>
      <c r="CZ1523"/>
      <c r="DA1523"/>
      <c r="DB1523"/>
      <c r="DC1523"/>
      <c r="DD1523"/>
      <c r="DM1523"/>
      <c r="DN1523"/>
    </row>
    <row r="1524" spans="37:118" x14ac:dyDescent="0.2"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  <c r="BX1524"/>
      <c r="BY1524"/>
      <c r="BZ1524"/>
      <c r="CA1524"/>
      <c r="CB1524"/>
      <c r="CC1524"/>
      <c r="CD1524"/>
      <c r="CE1524"/>
      <c r="CF1524"/>
      <c r="CG1524"/>
      <c r="CH1524"/>
      <c r="CI1524"/>
      <c r="CJ1524"/>
      <c r="CK1524"/>
      <c r="CL1524"/>
      <c r="CM1524"/>
      <c r="CN1524"/>
      <c r="CO1524"/>
      <c r="CP1524"/>
      <c r="CQ1524"/>
      <c r="CR1524"/>
      <c r="CS1524"/>
      <c r="CT1524"/>
      <c r="CU1524"/>
      <c r="CV1524"/>
      <c r="CW1524"/>
      <c r="CX1524"/>
      <c r="CY1524"/>
      <c r="CZ1524"/>
      <c r="DA1524"/>
      <c r="DB1524"/>
      <c r="DC1524"/>
      <c r="DD1524"/>
      <c r="DM1524"/>
      <c r="DN1524"/>
    </row>
    <row r="1525" spans="37:118" x14ac:dyDescent="0.2"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  <c r="BX1525"/>
      <c r="BY1525"/>
      <c r="BZ1525"/>
      <c r="CA1525"/>
      <c r="CB1525"/>
      <c r="CC1525"/>
      <c r="CD1525"/>
      <c r="CE1525"/>
      <c r="CF1525"/>
      <c r="CG1525"/>
      <c r="CH1525"/>
      <c r="CI1525"/>
      <c r="CJ1525"/>
      <c r="CK1525"/>
      <c r="CL1525"/>
      <c r="CM1525"/>
      <c r="CN1525"/>
      <c r="CO1525"/>
      <c r="CP1525"/>
      <c r="CQ1525"/>
      <c r="CR1525"/>
      <c r="CS1525"/>
      <c r="CT1525"/>
      <c r="CU1525"/>
      <c r="CV1525"/>
      <c r="CW1525"/>
      <c r="CX1525"/>
      <c r="CY1525"/>
      <c r="CZ1525"/>
      <c r="DA1525"/>
      <c r="DB1525"/>
      <c r="DC1525"/>
      <c r="DD1525"/>
      <c r="DM1525"/>
      <c r="DN1525"/>
    </row>
    <row r="1526" spans="37:118" x14ac:dyDescent="0.2"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  <c r="CB1526"/>
      <c r="CC1526"/>
      <c r="CD1526"/>
      <c r="CE1526"/>
      <c r="CF1526"/>
      <c r="CG1526"/>
      <c r="CH1526"/>
      <c r="CI1526"/>
      <c r="CJ1526"/>
      <c r="CK1526"/>
      <c r="CL1526"/>
      <c r="CM1526"/>
      <c r="CN1526"/>
      <c r="CO1526"/>
      <c r="CP1526"/>
      <c r="CQ1526"/>
      <c r="CR1526"/>
      <c r="CS1526"/>
      <c r="CT1526"/>
      <c r="CU1526"/>
      <c r="CV1526"/>
      <c r="CW1526"/>
      <c r="CX1526"/>
      <c r="CY1526"/>
      <c r="CZ1526"/>
      <c r="DA1526"/>
      <c r="DB1526"/>
      <c r="DC1526"/>
      <c r="DD1526"/>
      <c r="DM1526"/>
      <c r="DN1526"/>
    </row>
    <row r="1527" spans="37:118" x14ac:dyDescent="0.2"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M1527"/>
      <c r="DN1527"/>
    </row>
    <row r="1528" spans="37:118" x14ac:dyDescent="0.2"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  <c r="CB1528"/>
      <c r="CC1528"/>
      <c r="CD1528"/>
      <c r="CE1528"/>
      <c r="CF1528"/>
      <c r="CG1528"/>
      <c r="CH1528"/>
      <c r="CI1528"/>
      <c r="CJ1528"/>
      <c r="CK1528"/>
      <c r="CL1528"/>
      <c r="CM1528"/>
      <c r="CN1528"/>
      <c r="CO1528"/>
      <c r="CP1528"/>
      <c r="CQ1528"/>
      <c r="CR1528"/>
      <c r="CS1528"/>
      <c r="CT1528"/>
      <c r="CU1528"/>
      <c r="CV1528"/>
      <c r="CW1528"/>
      <c r="CX1528"/>
      <c r="CY1528"/>
      <c r="CZ1528"/>
      <c r="DA1528"/>
      <c r="DB1528"/>
      <c r="DC1528"/>
      <c r="DD1528"/>
      <c r="DM1528"/>
      <c r="DN1528"/>
    </row>
    <row r="1529" spans="37:118" x14ac:dyDescent="0.2"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M1529"/>
      <c r="DN1529"/>
    </row>
    <row r="1530" spans="37:118" x14ac:dyDescent="0.2"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  <c r="BX1530"/>
      <c r="BY1530"/>
      <c r="BZ1530"/>
      <c r="CA1530"/>
      <c r="CB1530"/>
      <c r="CC1530"/>
      <c r="CD1530"/>
      <c r="CE1530"/>
      <c r="CF1530"/>
      <c r="CG1530"/>
      <c r="CH1530"/>
      <c r="CI1530"/>
      <c r="CJ1530"/>
      <c r="CK1530"/>
      <c r="CL1530"/>
      <c r="CM1530"/>
      <c r="CN1530"/>
      <c r="CO1530"/>
      <c r="CP1530"/>
      <c r="CQ1530"/>
      <c r="CR1530"/>
      <c r="CS1530"/>
      <c r="CT1530"/>
      <c r="CU1530"/>
      <c r="CV1530"/>
      <c r="CW1530"/>
      <c r="CX1530"/>
      <c r="CY1530"/>
      <c r="CZ1530"/>
      <c r="DA1530"/>
      <c r="DB1530"/>
      <c r="DC1530"/>
      <c r="DD1530"/>
      <c r="DM1530"/>
      <c r="DN1530"/>
    </row>
    <row r="1531" spans="37:118" x14ac:dyDescent="0.2"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  <c r="BX1531"/>
      <c r="BY1531"/>
      <c r="BZ1531"/>
      <c r="CA1531"/>
      <c r="CB1531"/>
      <c r="CC1531"/>
      <c r="CD1531"/>
      <c r="CE1531"/>
      <c r="CF1531"/>
      <c r="CG1531"/>
      <c r="CH1531"/>
      <c r="CI1531"/>
      <c r="CJ1531"/>
      <c r="CK1531"/>
      <c r="CL1531"/>
      <c r="CM1531"/>
      <c r="CN1531"/>
      <c r="CO1531"/>
      <c r="CP1531"/>
      <c r="CQ1531"/>
      <c r="CR1531"/>
      <c r="CS1531"/>
      <c r="CT1531"/>
      <c r="CU1531"/>
      <c r="CV1531"/>
      <c r="CW1531"/>
      <c r="CX1531"/>
      <c r="CY1531"/>
      <c r="CZ1531"/>
      <c r="DA1531"/>
      <c r="DB1531"/>
      <c r="DC1531"/>
      <c r="DD1531"/>
      <c r="DM1531"/>
      <c r="DN1531"/>
    </row>
    <row r="1532" spans="37:118" x14ac:dyDescent="0.2"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  <c r="BX1532"/>
      <c r="BY1532"/>
      <c r="BZ1532"/>
      <c r="CA1532"/>
      <c r="CB1532"/>
      <c r="CC1532"/>
      <c r="CD1532"/>
      <c r="CE1532"/>
      <c r="CF1532"/>
      <c r="CG1532"/>
      <c r="CH1532"/>
      <c r="CI1532"/>
      <c r="CJ1532"/>
      <c r="CK1532"/>
      <c r="CL1532"/>
      <c r="CM1532"/>
      <c r="CN1532"/>
      <c r="CO1532"/>
      <c r="CP1532"/>
      <c r="CQ1532"/>
      <c r="CR1532"/>
      <c r="CS1532"/>
      <c r="CT1532"/>
      <c r="CU1532"/>
      <c r="CV1532"/>
      <c r="CW1532"/>
      <c r="CX1532"/>
      <c r="CY1532"/>
      <c r="CZ1532"/>
      <c r="DA1532"/>
      <c r="DB1532"/>
      <c r="DC1532"/>
      <c r="DD1532"/>
      <c r="DM1532"/>
      <c r="DN1532"/>
    </row>
    <row r="1533" spans="37:118" x14ac:dyDescent="0.2"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  <c r="BX1533"/>
      <c r="BY1533"/>
      <c r="BZ1533"/>
      <c r="CA1533"/>
      <c r="CB1533"/>
      <c r="CC1533"/>
      <c r="CD1533"/>
      <c r="CE1533"/>
      <c r="CF1533"/>
      <c r="CG1533"/>
      <c r="CH1533"/>
      <c r="CI1533"/>
      <c r="CJ1533"/>
      <c r="CK1533"/>
      <c r="CL1533"/>
      <c r="CM1533"/>
      <c r="CN1533"/>
      <c r="CO1533"/>
      <c r="CP1533"/>
      <c r="CQ1533"/>
      <c r="CR1533"/>
      <c r="CS1533"/>
      <c r="CT1533"/>
      <c r="CU1533"/>
      <c r="CV1533"/>
      <c r="CW1533"/>
      <c r="CX1533"/>
      <c r="CY1533"/>
      <c r="CZ1533"/>
      <c r="DA1533"/>
      <c r="DB1533"/>
      <c r="DC1533"/>
      <c r="DD1533"/>
      <c r="DM1533"/>
      <c r="DN1533"/>
    </row>
    <row r="1534" spans="37:118" x14ac:dyDescent="0.2"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  <c r="BX1534"/>
      <c r="BY1534"/>
      <c r="BZ1534"/>
      <c r="CA1534"/>
      <c r="CB1534"/>
      <c r="CC1534"/>
      <c r="CD1534"/>
      <c r="CE1534"/>
      <c r="CF1534"/>
      <c r="CG1534"/>
      <c r="CH1534"/>
      <c r="CI1534"/>
      <c r="CJ1534"/>
      <c r="CK1534"/>
      <c r="CL1534"/>
      <c r="CM1534"/>
      <c r="CN1534"/>
      <c r="CO1534"/>
      <c r="CP1534"/>
      <c r="CQ1534"/>
      <c r="CR1534"/>
      <c r="CS1534"/>
      <c r="CT1534"/>
      <c r="CU1534"/>
      <c r="CV1534"/>
      <c r="CW1534"/>
      <c r="CX1534"/>
      <c r="CY1534"/>
      <c r="CZ1534"/>
      <c r="DA1534"/>
      <c r="DB1534"/>
      <c r="DC1534"/>
      <c r="DD1534"/>
      <c r="DM1534"/>
      <c r="DN1534"/>
    </row>
    <row r="1535" spans="37:118" x14ac:dyDescent="0.2"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  <c r="BX1535"/>
      <c r="BY1535"/>
      <c r="BZ1535"/>
      <c r="CA1535"/>
      <c r="CB1535"/>
      <c r="CC1535"/>
      <c r="CD1535"/>
      <c r="CE1535"/>
      <c r="CF1535"/>
      <c r="CG1535"/>
      <c r="CH1535"/>
      <c r="CI1535"/>
      <c r="CJ1535"/>
      <c r="CK1535"/>
      <c r="CL1535"/>
      <c r="CM1535"/>
      <c r="CN1535"/>
      <c r="CO1535"/>
      <c r="CP1535"/>
      <c r="CQ1535"/>
      <c r="CR1535"/>
      <c r="CS1535"/>
      <c r="CT1535"/>
      <c r="CU1535"/>
      <c r="CV1535"/>
      <c r="CW1535"/>
      <c r="CX1535"/>
      <c r="CY1535"/>
      <c r="CZ1535"/>
      <c r="DA1535"/>
      <c r="DB1535"/>
      <c r="DC1535"/>
      <c r="DD1535"/>
      <c r="DM1535"/>
      <c r="DN1535"/>
    </row>
    <row r="1536" spans="37:118" x14ac:dyDescent="0.2"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  <c r="BX1536"/>
      <c r="BY1536"/>
      <c r="BZ1536"/>
      <c r="CA1536"/>
      <c r="CB1536"/>
      <c r="CC1536"/>
      <c r="CD1536"/>
      <c r="CE1536"/>
      <c r="CF1536"/>
      <c r="CG1536"/>
      <c r="CH1536"/>
      <c r="CI1536"/>
      <c r="CJ1536"/>
      <c r="CK1536"/>
      <c r="CL1536"/>
      <c r="CM1536"/>
      <c r="CN1536"/>
      <c r="CO1536"/>
      <c r="CP1536"/>
      <c r="CQ1536"/>
      <c r="CR1536"/>
      <c r="CS1536"/>
      <c r="CT1536"/>
      <c r="CU1536"/>
      <c r="CV1536"/>
      <c r="CW1536"/>
      <c r="CX1536"/>
      <c r="CY1536"/>
      <c r="CZ1536"/>
      <c r="DA1536"/>
      <c r="DB1536"/>
      <c r="DC1536"/>
      <c r="DD1536"/>
      <c r="DM1536"/>
      <c r="DN1536"/>
    </row>
    <row r="1537" spans="37:118" x14ac:dyDescent="0.2"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  <c r="BX1537"/>
      <c r="BY1537"/>
      <c r="BZ1537"/>
      <c r="CA1537"/>
      <c r="CB1537"/>
      <c r="CC1537"/>
      <c r="CD1537"/>
      <c r="CE1537"/>
      <c r="CF1537"/>
      <c r="CG1537"/>
      <c r="CH1537"/>
      <c r="CI1537"/>
      <c r="CJ1537"/>
      <c r="CK1537"/>
      <c r="CL1537"/>
      <c r="CM1537"/>
      <c r="CN1537"/>
      <c r="CO1537"/>
      <c r="CP1537"/>
      <c r="CQ1537"/>
      <c r="CR1537"/>
      <c r="CS1537"/>
      <c r="CT1537"/>
      <c r="CU1537"/>
      <c r="CV1537"/>
      <c r="CW1537"/>
      <c r="CX1537"/>
      <c r="CY1537"/>
      <c r="CZ1537"/>
      <c r="DA1537"/>
      <c r="DB1537"/>
      <c r="DC1537"/>
      <c r="DD1537"/>
      <c r="DM1537"/>
      <c r="DN1537"/>
    </row>
    <row r="1538" spans="37:118" x14ac:dyDescent="0.2"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  <c r="CB1538"/>
      <c r="CC1538"/>
      <c r="CD1538"/>
      <c r="CE1538"/>
      <c r="CF1538"/>
      <c r="CG1538"/>
      <c r="CH1538"/>
      <c r="CI1538"/>
      <c r="CJ1538"/>
      <c r="CK1538"/>
      <c r="CL1538"/>
      <c r="CM1538"/>
      <c r="CN1538"/>
      <c r="CO1538"/>
      <c r="CP1538"/>
      <c r="CQ1538"/>
      <c r="CR1538"/>
      <c r="CS1538"/>
      <c r="CT1538"/>
      <c r="CU1538"/>
      <c r="CV1538"/>
      <c r="CW1538"/>
      <c r="CX1538"/>
      <c r="CY1538"/>
      <c r="CZ1538"/>
      <c r="DA1538"/>
      <c r="DB1538"/>
      <c r="DC1538"/>
      <c r="DD1538"/>
      <c r="DM1538"/>
      <c r="DN1538"/>
    </row>
    <row r="1539" spans="37:118" x14ac:dyDescent="0.2"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M1539"/>
      <c r="DN1539"/>
    </row>
    <row r="1540" spans="37:118" x14ac:dyDescent="0.2"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  <c r="CB1540"/>
      <c r="CC1540"/>
      <c r="CD1540"/>
      <c r="CE1540"/>
      <c r="CF1540"/>
      <c r="CG1540"/>
      <c r="CH1540"/>
      <c r="CI1540"/>
      <c r="CJ1540"/>
      <c r="CK1540"/>
      <c r="CL1540"/>
      <c r="CM1540"/>
      <c r="CN1540"/>
      <c r="CO1540"/>
      <c r="CP1540"/>
      <c r="CQ1540"/>
      <c r="CR1540"/>
      <c r="CS1540"/>
      <c r="CT1540"/>
      <c r="CU1540"/>
      <c r="CV1540"/>
      <c r="CW1540"/>
      <c r="CX1540"/>
      <c r="CY1540"/>
      <c r="CZ1540"/>
      <c r="DA1540"/>
      <c r="DB1540"/>
      <c r="DC1540"/>
      <c r="DD1540"/>
      <c r="DM1540"/>
      <c r="DN1540"/>
    </row>
    <row r="1541" spans="37:118" x14ac:dyDescent="0.2"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M1541"/>
      <c r="DN1541"/>
    </row>
    <row r="1542" spans="37:118" x14ac:dyDescent="0.2"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  <c r="BX1542"/>
      <c r="BY1542"/>
      <c r="BZ1542"/>
      <c r="CA1542"/>
      <c r="CB1542"/>
      <c r="CC1542"/>
      <c r="CD1542"/>
      <c r="CE1542"/>
      <c r="CF1542"/>
      <c r="CG1542"/>
      <c r="CH1542"/>
      <c r="CI1542"/>
      <c r="CJ1542"/>
      <c r="CK1542"/>
      <c r="CL1542"/>
      <c r="CM1542"/>
      <c r="CN1542"/>
      <c r="CO1542"/>
      <c r="CP1542"/>
      <c r="CQ1542"/>
      <c r="CR1542"/>
      <c r="CS1542"/>
      <c r="CT1542"/>
      <c r="CU1542"/>
      <c r="CV1542"/>
      <c r="CW1542"/>
      <c r="CX1542"/>
      <c r="CY1542"/>
      <c r="CZ1542"/>
      <c r="DA1542"/>
      <c r="DB1542"/>
      <c r="DC1542"/>
      <c r="DD1542"/>
      <c r="DM1542"/>
      <c r="DN1542"/>
    </row>
    <row r="1543" spans="37:118" x14ac:dyDescent="0.2"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  <c r="BX1543"/>
      <c r="BY1543"/>
      <c r="BZ1543"/>
      <c r="CA1543"/>
      <c r="CB1543"/>
      <c r="CC1543"/>
      <c r="CD1543"/>
      <c r="CE1543"/>
      <c r="CF1543"/>
      <c r="CG1543"/>
      <c r="CH1543"/>
      <c r="CI1543"/>
      <c r="CJ1543"/>
      <c r="CK1543"/>
      <c r="CL1543"/>
      <c r="CM1543"/>
      <c r="CN1543"/>
      <c r="CO1543"/>
      <c r="CP1543"/>
      <c r="CQ1543"/>
      <c r="CR1543"/>
      <c r="CS1543"/>
      <c r="CT1543"/>
      <c r="CU1543"/>
      <c r="CV1543"/>
      <c r="CW1543"/>
      <c r="CX1543"/>
      <c r="CY1543"/>
      <c r="CZ1543"/>
      <c r="DA1543"/>
      <c r="DB1543"/>
      <c r="DC1543"/>
      <c r="DD1543"/>
      <c r="DM1543"/>
      <c r="DN1543"/>
    </row>
    <row r="1544" spans="37:118" x14ac:dyDescent="0.2"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  <c r="BX1544"/>
      <c r="BY1544"/>
      <c r="BZ1544"/>
      <c r="CA1544"/>
      <c r="CB1544"/>
      <c r="CC1544"/>
      <c r="CD1544"/>
      <c r="CE1544"/>
      <c r="CF1544"/>
      <c r="CG1544"/>
      <c r="CH1544"/>
      <c r="CI1544"/>
      <c r="CJ1544"/>
      <c r="CK1544"/>
      <c r="CL1544"/>
      <c r="CM1544"/>
      <c r="CN1544"/>
      <c r="CO1544"/>
      <c r="CP1544"/>
      <c r="CQ1544"/>
      <c r="CR1544"/>
      <c r="CS1544"/>
      <c r="CT1544"/>
      <c r="CU1544"/>
      <c r="CV1544"/>
      <c r="CW1544"/>
      <c r="CX1544"/>
      <c r="CY1544"/>
      <c r="CZ1544"/>
      <c r="DA1544"/>
      <c r="DB1544"/>
      <c r="DC1544"/>
      <c r="DD1544"/>
      <c r="DM1544"/>
      <c r="DN1544"/>
    </row>
    <row r="1545" spans="37:118" x14ac:dyDescent="0.2"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  <c r="BX1545"/>
      <c r="BY1545"/>
      <c r="BZ1545"/>
      <c r="CA1545"/>
      <c r="CB1545"/>
      <c r="CC1545"/>
      <c r="CD1545"/>
      <c r="CE1545"/>
      <c r="CF1545"/>
      <c r="CG1545"/>
      <c r="CH1545"/>
      <c r="CI1545"/>
      <c r="CJ1545"/>
      <c r="CK1545"/>
      <c r="CL1545"/>
      <c r="CM1545"/>
      <c r="CN1545"/>
      <c r="CO1545"/>
      <c r="CP1545"/>
      <c r="CQ1545"/>
      <c r="CR1545"/>
      <c r="CS1545"/>
      <c r="CT1545"/>
      <c r="CU1545"/>
      <c r="CV1545"/>
      <c r="CW1545"/>
      <c r="CX1545"/>
      <c r="CY1545"/>
      <c r="CZ1545"/>
      <c r="DA1545"/>
      <c r="DB1545"/>
      <c r="DC1545"/>
      <c r="DD1545"/>
      <c r="DM1545"/>
      <c r="DN1545"/>
    </row>
    <row r="1546" spans="37:118" x14ac:dyDescent="0.2"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  <c r="BX1546"/>
      <c r="BY1546"/>
      <c r="BZ1546"/>
      <c r="CA1546"/>
      <c r="CB1546"/>
      <c r="CC1546"/>
      <c r="CD1546"/>
      <c r="CE1546"/>
      <c r="CF1546"/>
      <c r="CG1546"/>
      <c r="CH1546"/>
      <c r="CI1546"/>
      <c r="CJ1546"/>
      <c r="CK1546"/>
      <c r="CL1546"/>
      <c r="CM1546"/>
      <c r="CN1546"/>
      <c r="CO1546"/>
      <c r="CP1546"/>
      <c r="CQ1546"/>
      <c r="CR1546"/>
      <c r="CS1546"/>
      <c r="CT1546"/>
      <c r="CU1546"/>
      <c r="CV1546"/>
      <c r="CW1546"/>
      <c r="CX1546"/>
      <c r="CY1546"/>
      <c r="CZ1546"/>
      <c r="DA1546"/>
      <c r="DB1546"/>
      <c r="DC1546"/>
      <c r="DD1546"/>
      <c r="DM1546"/>
      <c r="DN1546"/>
    </row>
    <row r="1547" spans="37:118" x14ac:dyDescent="0.2"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  <c r="BX1547"/>
      <c r="BY1547"/>
      <c r="BZ1547"/>
      <c r="CA1547"/>
      <c r="CB1547"/>
      <c r="CC1547"/>
      <c r="CD1547"/>
      <c r="CE1547"/>
      <c r="CF1547"/>
      <c r="CG1547"/>
      <c r="CH1547"/>
      <c r="CI1547"/>
      <c r="CJ1547"/>
      <c r="CK1547"/>
      <c r="CL1547"/>
      <c r="CM1547"/>
      <c r="CN1547"/>
      <c r="CO1547"/>
      <c r="CP1547"/>
      <c r="CQ1547"/>
      <c r="CR1547"/>
      <c r="CS1547"/>
      <c r="CT1547"/>
      <c r="CU1547"/>
      <c r="CV1547"/>
      <c r="CW1547"/>
      <c r="CX1547"/>
      <c r="CY1547"/>
      <c r="CZ1547"/>
      <c r="DA1547"/>
      <c r="DB1547"/>
      <c r="DC1547"/>
      <c r="DD1547"/>
      <c r="DM1547"/>
      <c r="DN1547"/>
    </row>
    <row r="1548" spans="37:118" x14ac:dyDescent="0.2"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  <c r="BX1548"/>
      <c r="BY1548"/>
      <c r="BZ1548"/>
      <c r="CA1548"/>
      <c r="CB1548"/>
      <c r="CC1548"/>
      <c r="CD1548"/>
      <c r="CE1548"/>
      <c r="CF1548"/>
      <c r="CG1548"/>
      <c r="CH1548"/>
      <c r="CI1548"/>
      <c r="CJ1548"/>
      <c r="CK1548"/>
      <c r="CL1548"/>
      <c r="CM1548"/>
      <c r="CN1548"/>
      <c r="CO1548"/>
      <c r="CP1548"/>
      <c r="CQ1548"/>
      <c r="CR1548"/>
      <c r="CS1548"/>
      <c r="CT1548"/>
      <c r="CU1548"/>
      <c r="CV1548"/>
      <c r="CW1548"/>
      <c r="CX1548"/>
      <c r="CY1548"/>
      <c r="CZ1548"/>
      <c r="DA1548"/>
      <c r="DB1548"/>
      <c r="DC1548"/>
      <c r="DD1548"/>
      <c r="DM1548"/>
      <c r="DN1548"/>
    </row>
    <row r="1549" spans="37:118" x14ac:dyDescent="0.2"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  <c r="BX1549"/>
      <c r="BY1549"/>
      <c r="BZ1549"/>
      <c r="CA1549"/>
      <c r="CB1549"/>
      <c r="CC1549"/>
      <c r="CD1549"/>
      <c r="CE1549"/>
      <c r="CF1549"/>
      <c r="CG1549"/>
      <c r="CH1549"/>
      <c r="CI1549"/>
      <c r="CJ1549"/>
      <c r="CK1549"/>
      <c r="CL1549"/>
      <c r="CM1549"/>
      <c r="CN1549"/>
      <c r="CO1549"/>
      <c r="CP1549"/>
      <c r="CQ1549"/>
      <c r="CR1549"/>
      <c r="CS1549"/>
      <c r="CT1549"/>
      <c r="CU1549"/>
      <c r="CV1549"/>
      <c r="CW1549"/>
      <c r="CX1549"/>
      <c r="CY1549"/>
      <c r="CZ1549"/>
      <c r="DA1549"/>
      <c r="DB1549"/>
      <c r="DC1549"/>
      <c r="DD1549"/>
      <c r="DM1549"/>
      <c r="DN1549"/>
    </row>
    <row r="1550" spans="37:118" x14ac:dyDescent="0.2"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  <c r="BX1550"/>
      <c r="BY1550"/>
      <c r="BZ1550"/>
      <c r="CA1550"/>
      <c r="CB1550"/>
      <c r="CC1550"/>
      <c r="CD1550"/>
      <c r="CE1550"/>
      <c r="CF1550"/>
      <c r="CG1550"/>
      <c r="CH1550"/>
      <c r="CI1550"/>
      <c r="CJ1550"/>
      <c r="CK1550"/>
      <c r="CL1550"/>
      <c r="CM1550"/>
      <c r="CN1550"/>
      <c r="CO1550"/>
      <c r="CP1550"/>
      <c r="CQ1550"/>
      <c r="CR1550"/>
      <c r="CS1550"/>
      <c r="CT1550"/>
      <c r="CU1550"/>
      <c r="CV1550"/>
      <c r="CW1550"/>
      <c r="CX1550"/>
      <c r="CY1550"/>
      <c r="CZ1550"/>
      <c r="DA1550"/>
      <c r="DB1550"/>
      <c r="DC1550"/>
      <c r="DD1550"/>
      <c r="DM1550"/>
      <c r="DN1550"/>
    </row>
    <row r="1551" spans="37:118" x14ac:dyDescent="0.2"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  <c r="CB1551"/>
      <c r="CC1551"/>
      <c r="CD1551"/>
      <c r="CE1551"/>
      <c r="CF1551"/>
      <c r="CG1551"/>
      <c r="CH1551"/>
      <c r="CI1551"/>
      <c r="CJ1551"/>
      <c r="CK1551"/>
      <c r="CL1551"/>
      <c r="CM1551"/>
      <c r="CN1551"/>
      <c r="CO1551"/>
      <c r="CP1551"/>
      <c r="CQ1551"/>
      <c r="CR1551"/>
      <c r="CS1551"/>
      <c r="CT1551"/>
      <c r="CU1551"/>
      <c r="CV1551"/>
      <c r="CW1551"/>
      <c r="CX1551"/>
      <c r="CY1551"/>
      <c r="CZ1551"/>
      <c r="DA1551"/>
      <c r="DB1551"/>
      <c r="DC1551"/>
      <c r="DD1551"/>
      <c r="DM1551"/>
      <c r="DN1551"/>
    </row>
    <row r="1552" spans="37:118" x14ac:dyDescent="0.2"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M1552"/>
      <c r="DN1552"/>
    </row>
    <row r="1553" spans="37:118" x14ac:dyDescent="0.2"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  <c r="CB1553"/>
      <c r="CC1553"/>
      <c r="CD1553"/>
      <c r="CE1553"/>
      <c r="CF1553"/>
      <c r="CG1553"/>
      <c r="CH1553"/>
      <c r="CI1553"/>
      <c r="CJ1553"/>
      <c r="CK1553"/>
      <c r="CL1553"/>
      <c r="CM1553"/>
      <c r="CN1553"/>
      <c r="CO1553"/>
      <c r="CP1553"/>
      <c r="CQ1553"/>
      <c r="CR1553"/>
      <c r="CS1553"/>
      <c r="CT1553"/>
      <c r="CU1553"/>
      <c r="CV1553"/>
      <c r="CW1553"/>
      <c r="CX1553"/>
      <c r="CY1553"/>
      <c r="CZ1553"/>
      <c r="DA1553"/>
      <c r="DB1553"/>
      <c r="DC1553"/>
      <c r="DD1553"/>
      <c r="DM1553"/>
      <c r="DN1553"/>
    </row>
    <row r="1554" spans="37:118" x14ac:dyDescent="0.2"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M1554"/>
      <c r="DN1554"/>
    </row>
    <row r="1555" spans="37:118" x14ac:dyDescent="0.2"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  <c r="CB1555"/>
      <c r="CC1555"/>
      <c r="CD1555"/>
      <c r="CE1555"/>
      <c r="CF1555"/>
      <c r="CG1555"/>
      <c r="CH1555"/>
      <c r="CI1555"/>
      <c r="CJ1555"/>
      <c r="CK1555"/>
      <c r="CL1555"/>
      <c r="CM1555"/>
      <c r="CN1555"/>
      <c r="CO1555"/>
      <c r="CP1555"/>
      <c r="CQ1555"/>
      <c r="CR1555"/>
      <c r="CS1555"/>
      <c r="CT1555"/>
      <c r="CU1555"/>
      <c r="CV1555"/>
      <c r="CW1555"/>
      <c r="CX1555"/>
      <c r="CY1555"/>
      <c r="CZ1555"/>
      <c r="DA1555"/>
      <c r="DB1555"/>
      <c r="DC1555"/>
      <c r="DD1555"/>
      <c r="DM1555"/>
      <c r="DN1555"/>
    </row>
    <row r="1556" spans="37:118" x14ac:dyDescent="0.2"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M1556"/>
      <c r="DN1556"/>
    </row>
    <row r="1557" spans="37:118" x14ac:dyDescent="0.2"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  <c r="BX1557"/>
      <c r="BY1557"/>
      <c r="BZ1557"/>
      <c r="CA1557"/>
      <c r="CB1557"/>
      <c r="CC1557"/>
      <c r="CD1557"/>
      <c r="CE1557"/>
      <c r="CF1557"/>
      <c r="CG1557"/>
      <c r="CH1557"/>
      <c r="CI1557"/>
      <c r="CJ1557"/>
      <c r="CK1557"/>
      <c r="CL1557"/>
      <c r="CM1557"/>
      <c r="CN1557"/>
      <c r="CO1557"/>
      <c r="CP1557"/>
      <c r="CQ1557"/>
      <c r="CR1557"/>
      <c r="CS1557"/>
      <c r="CT1557"/>
      <c r="CU1557"/>
      <c r="CV1557"/>
      <c r="CW1557"/>
      <c r="CX1557"/>
      <c r="CY1557"/>
      <c r="CZ1557"/>
      <c r="DA1557"/>
      <c r="DB1557"/>
      <c r="DC1557"/>
      <c r="DD1557"/>
      <c r="DM1557"/>
      <c r="DN1557"/>
    </row>
    <row r="1558" spans="37:118" x14ac:dyDescent="0.2"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  <c r="BX1558"/>
      <c r="BY1558"/>
      <c r="BZ1558"/>
      <c r="CA1558"/>
      <c r="CB1558"/>
      <c r="CC1558"/>
      <c r="CD1558"/>
      <c r="CE1558"/>
      <c r="CF1558"/>
      <c r="CG1558"/>
      <c r="CH1558"/>
      <c r="CI1558"/>
      <c r="CJ1558"/>
      <c r="CK1558"/>
      <c r="CL1558"/>
      <c r="CM1558"/>
      <c r="CN1558"/>
      <c r="CO1558"/>
      <c r="CP1558"/>
      <c r="CQ1558"/>
      <c r="CR1558"/>
      <c r="CS1558"/>
      <c r="CT1558"/>
      <c r="CU1558"/>
      <c r="CV1558"/>
      <c r="CW1558"/>
      <c r="CX1558"/>
      <c r="CY1558"/>
      <c r="CZ1558"/>
      <c r="DA1558"/>
      <c r="DB1558"/>
      <c r="DC1558"/>
      <c r="DD1558"/>
      <c r="DM1558"/>
      <c r="DN1558"/>
    </row>
    <row r="1559" spans="37:118" x14ac:dyDescent="0.2"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  <c r="BX1559"/>
      <c r="BY1559"/>
      <c r="BZ1559"/>
      <c r="CA1559"/>
      <c r="CB1559"/>
      <c r="CC1559"/>
      <c r="CD1559"/>
      <c r="CE1559"/>
      <c r="CF1559"/>
      <c r="CG1559"/>
      <c r="CH1559"/>
      <c r="CI1559"/>
      <c r="CJ1559"/>
      <c r="CK1559"/>
      <c r="CL1559"/>
      <c r="CM1559"/>
      <c r="CN1559"/>
      <c r="CO1559"/>
      <c r="CP1559"/>
      <c r="CQ1559"/>
      <c r="CR1559"/>
      <c r="CS1559"/>
      <c r="CT1559"/>
      <c r="CU1559"/>
      <c r="CV1559"/>
      <c r="CW1559"/>
      <c r="CX1559"/>
      <c r="CY1559"/>
      <c r="CZ1559"/>
      <c r="DA1559"/>
      <c r="DB1559"/>
      <c r="DC1559"/>
      <c r="DD1559"/>
      <c r="DM1559"/>
      <c r="DN1559"/>
    </row>
    <row r="1560" spans="37:118" x14ac:dyDescent="0.2"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  <c r="CB1560"/>
      <c r="CC1560"/>
      <c r="CD1560"/>
      <c r="CE1560"/>
      <c r="CF1560"/>
      <c r="CG1560"/>
      <c r="CH1560"/>
      <c r="CI1560"/>
      <c r="CJ1560"/>
      <c r="CK1560"/>
      <c r="CL1560"/>
      <c r="CM1560"/>
      <c r="CN1560"/>
      <c r="CO1560"/>
      <c r="CP1560"/>
      <c r="CQ1560"/>
      <c r="CR1560"/>
      <c r="CS1560"/>
      <c r="CT1560"/>
      <c r="CU1560"/>
      <c r="CV1560"/>
      <c r="CW1560"/>
      <c r="CX1560"/>
      <c r="CY1560"/>
      <c r="CZ1560"/>
      <c r="DA1560"/>
      <c r="DB1560"/>
      <c r="DC1560"/>
      <c r="DD1560"/>
      <c r="DM1560"/>
      <c r="DN1560"/>
    </row>
    <row r="1561" spans="37:118" x14ac:dyDescent="0.2"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M1561"/>
      <c r="DN1561"/>
    </row>
    <row r="1562" spans="37:118" x14ac:dyDescent="0.2"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  <c r="CB1562"/>
      <c r="CC1562"/>
      <c r="CD1562"/>
      <c r="CE1562"/>
      <c r="CF1562"/>
      <c r="CG1562"/>
      <c r="CH1562"/>
      <c r="CI1562"/>
      <c r="CJ1562"/>
      <c r="CK1562"/>
      <c r="CL1562"/>
      <c r="CM1562"/>
      <c r="CN1562"/>
      <c r="CO1562"/>
      <c r="CP1562"/>
      <c r="CQ1562"/>
      <c r="CR1562"/>
      <c r="CS1562"/>
      <c r="CT1562"/>
      <c r="CU1562"/>
      <c r="CV1562"/>
      <c r="CW1562"/>
      <c r="CX1562"/>
      <c r="CY1562"/>
      <c r="CZ1562"/>
      <c r="DA1562"/>
      <c r="DB1562"/>
      <c r="DC1562"/>
      <c r="DD1562"/>
      <c r="DM1562"/>
      <c r="DN1562"/>
    </row>
    <row r="1563" spans="37:118" x14ac:dyDescent="0.2"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M1563"/>
      <c r="DN1563"/>
    </row>
    <row r="1564" spans="37:118" x14ac:dyDescent="0.2"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  <c r="CB1564"/>
      <c r="CC1564"/>
      <c r="CD1564"/>
      <c r="CE1564"/>
      <c r="CF1564"/>
      <c r="CG1564"/>
      <c r="CH1564"/>
      <c r="CI1564"/>
      <c r="CJ1564"/>
      <c r="CK1564"/>
      <c r="CL1564"/>
      <c r="CM1564"/>
      <c r="CN1564"/>
      <c r="CO1564"/>
      <c r="CP1564"/>
      <c r="CQ1564"/>
      <c r="CR1564"/>
      <c r="CS1564"/>
      <c r="CT1564"/>
      <c r="CU1564"/>
      <c r="CV1564"/>
      <c r="CW1564"/>
      <c r="CX1564"/>
      <c r="CY1564"/>
      <c r="CZ1564"/>
      <c r="DA1564"/>
      <c r="DB1564"/>
      <c r="DC1564"/>
      <c r="DD1564"/>
      <c r="DM1564"/>
      <c r="DN1564"/>
    </row>
    <row r="1565" spans="37:118" x14ac:dyDescent="0.2"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M1565"/>
      <c r="DN1565"/>
    </row>
    <row r="1566" spans="37:118" x14ac:dyDescent="0.2"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  <c r="CB1566"/>
      <c r="CC1566"/>
      <c r="CD1566"/>
      <c r="CE1566"/>
      <c r="CF1566"/>
      <c r="CG1566"/>
      <c r="CH1566"/>
      <c r="CI1566"/>
      <c r="CJ1566"/>
      <c r="CK1566"/>
      <c r="CL1566"/>
      <c r="CM1566"/>
      <c r="CN1566"/>
      <c r="CO1566"/>
      <c r="CP1566"/>
      <c r="CQ1566"/>
      <c r="CR1566"/>
      <c r="CS1566"/>
      <c r="CT1566"/>
      <c r="CU1566"/>
      <c r="CV1566"/>
      <c r="CW1566"/>
      <c r="CX1566"/>
      <c r="CY1566"/>
      <c r="CZ1566"/>
      <c r="DA1566"/>
      <c r="DB1566"/>
      <c r="DC1566"/>
      <c r="DD1566"/>
      <c r="DM1566"/>
      <c r="DN1566"/>
    </row>
    <row r="1567" spans="37:118" x14ac:dyDescent="0.2"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  <c r="BX1567"/>
      <c r="BY1567"/>
      <c r="BZ1567"/>
      <c r="CA1567"/>
      <c r="CB1567"/>
      <c r="CC1567"/>
      <c r="CD1567"/>
      <c r="CE1567"/>
      <c r="CF1567"/>
      <c r="CG1567"/>
      <c r="CH1567"/>
      <c r="CI1567"/>
      <c r="CJ1567"/>
      <c r="CK1567"/>
      <c r="CL1567"/>
      <c r="CM1567"/>
      <c r="CN1567"/>
      <c r="CO1567"/>
      <c r="CP1567"/>
      <c r="CQ1567"/>
      <c r="CR1567"/>
      <c r="CS1567"/>
      <c r="CT1567"/>
      <c r="CU1567"/>
      <c r="CV1567"/>
      <c r="CW1567"/>
      <c r="CX1567"/>
      <c r="CY1567"/>
      <c r="CZ1567"/>
      <c r="DA1567"/>
      <c r="DB1567"/>
      <c r="DC1567"/>
      <c r="DD1567"/>
      <c r="DM1567"/>
      <c r="DN1567"/>
    </row>
    <row r="1568" spans="37:118" x14ac:dyDescent="0.2"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  <c r="BX1568"/>
      <c r="BY1568"/>
      <c r="BZ1568"/>
      <c r="CA1568"/>
      <c r="CB1568"/>
      <c r="CC1568"/>
      <c r="CD1568"/>
      <c r="CE1568"/>
      <c r="CF1568"/>
      <c r="CG1568"/>
      <c r="CH1568"/>
      <c r="CI1568"/>
      <c r="CJ1568"/>
      <c r="CK1568"/>
      <c r="CL1568"/>
      <c r="CM1568"/>
      <c r="CN1568"/>
      <c r="CO1568"/>
      <c r="CP1568"/>
      <c r="CQ1568"/>
      <c r="CR1568"/>
      <c r="CS1568"/>
      <c r="CT1568"/>
      <c r="CU1568"/>
      <c r="CV1568"/>
      <c r="CW1568"/>
      <c r="CX1568"/>
      <c r="CY1568"/>
      <c r="CZ1568"/>
      <c r="DA1568"/>
      <c r="DB1568"/>
      <c r="DC1568"/>
      <c r="DD1568"/>
      <c r="DM1568"/>
      <c r="DN1568"/>
    </row>
    <row r="1569" spans="37:118" x14ac:dyDescent="0.2"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  <c r="BX1569"/>
      <c r="BY1569"/>
      <c r="BZ1569"/>
      <c r="CA1569"/>
      <c r="CB1569"/>
      <c r="CC1569"/>
      <c r="CD1569"/>
      <c r="CE1569"/>
      <c r="CF1569"/>
      <c r="CG1569"/>
      <c r="CH1569"/>
      <c r="CI1569"/>
      <c r="CJ1569"/>
      <c r="CK1569"/>
      <c r="CL1569"/>
      <c r="CM1569"/>
      <c r="CN1569"/>
      <c r="CO1569"/>
      <c r="CP1569"/>
      <c r="CQ1569"/>
      <c r="CR1569"/>
      <c r="CS1569"/>
      <c r="CT1569"/>
      <c r="CU1569"/>
      <c r="CV1569"/>
      <c r="CW1569"/>
      <c r="CX1569"/>
      <c r="CY1569"/>
      <c r="CZ1569"/>
      <c r="DA1569"/>
      <c r="DB1569"/>
      <c r="DC1569"/>
      <c r="DD1569"/>
      <c r="DM1569"/>
      <c r="DN1569"/>
    </row>
    <row r="1570" spans="37:118" x14ac:dyDescent="0.2"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  <c r="CB1570"/>
      <c r="CC1570"/>
      <c r="CD1570"/>
      <c r="CE1570"/>
      <c r="CF1570"/>
      <c r="CG1570"/>
      <c r="CH1570"/>
      <c r="CI1570"/>
      <c r="CJ1570"/>
      <c r="CK1570"/>
      <c r="CL1570"/>
      <c r="CM1570"/>
      <c r="CN1570"/>
      <c r="CO1570"/>
      <c r="CP1570"/>
      <c r="CQ1570"/>
      <c r="CR1570"/>
      <c r="CS1570"/>
      <c r="CT1570"/>
      <c r="CU1570"/>
      <c r="CV1570"/>
      <c r="CW1570"/>
      <c r="CX1570"/>
      <c r="CY1570"/>
      <c r="CZ1570"/>
      <c r="DA1570"/>
      <c r="DB1570"/>
      <c r="DC1570"/>
      <c r="DD1570"/>
      <c r="DM1570"/>
      <c r="DN1570"/>
    </row>
    <row r="1571" spans="37:118" x14ac:dyDescent="0.2"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M1571"/>
      <c r="DN1571"/>
    </row>
    <row r="1572" spans="37:118" x14ac:dyDescent="0.2"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  <c r="CB1572"/>
      <c r="CC1572"/>
      <c r="CD1572"/>
      <c r="CE1572"/>
      <c r="CF1572"/>
      <c r="CG1572"/>
      <c r="CH1572"/>
      <c r="CI1572"/>
      <c r="CJ1572"/>
      <c r="CK1572"/>
      <c r="CL1572"/>
      <c r="CM1572"/>
      <c r="CN1572"/>
      <c r="CO1572"/>
      <c r="CP1572"/>
      <c r="CQ1572"/>
      <c r="CR1572"/>
      <c r="CS1572"/>
      <c r="CT1572"/>
      <c r="CU1572"/>
      <c r="CV1572"/>
      <c r="CW1572"/>
      <c r="CX1572"/>
      <c r="CY1572"/>
      <c r="CZ1572"/>
      <c r="DA1572"/>
      <c r="DB1572"/>
      <c r="DC1572"/>
      <c r="DD1572"/>
      <c r="DM1572"/>
      <c r="DN1572"/>
    </row>
    <row r="1573" spans="37:118" x14ac:dyDescent="0.2"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M1573"/>
      <c r="DN1573"/>
    </row>
    <row r="1574" spans="37:118" x14ac:dyDescent="0.2"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  <c r="CB1574"/>
      <c r="CC1574"/>
      <c r="CD1574"/>
      <c r="CE1574"/>
      <c r="CF1574"/>
      <c r="CG1574"/>
      <c r="CH1574"/>
      <c r="CI1574"/>
      <c r="CJ1574"/>
      <c r="CK1574"/>
      <c r="CL1574"/>
      <c r="CM1574"/>
      <c r="CN1574"/>
      <c r="CO1574"/>
      <c r="CP1574"/>
      <c r="CQ1574"/>
      <c r="CR1574"/>
      <c r="CS1574"/>
      <c r="CT1574"/>
      <c r="CU1574"/>
      <c r="CV1574"/>
      <c r="CW1574"/>
      <c r="CX1574"/>
      <c r="CY1574"/>
      <c r="CZ1574"/>
      <c r="DA1574"/>
      <c r="DB1574"/>
      <c r="DC1574"/>
      <c r="DD1574"/>
      <c r="DM1574"/>
      <c r="DN1574"/>
    </row>
    <row r="1575" spans="37:118" x14ac:dyDescent="0.2"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M1575"/>
      <c r="DN1575"/>
    </row>
    <row r="1576" spans="37:118" x14ac:dyDescent="0.2"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  <c r="CB1576"/>
      <c r="CC1576"/>
      <c r="CD1576"/>
      <c r="CE1576"/>
      <c r="CF1576"/>
      <c r="CG1576"/>
      <c r="CH1576"/>
      <c r="CI1576"/>
      <c r="CJ1576"/>
      <c r="CK1576"/>
      <c r="CL1576"/>
      <c r="CM1576"/>
      <c r="CN1576"/>
      <c r="CO1576"/>
      <c r="CP1576"/>
      <c r="CQ1576"/>
      <c r="CR1576"/>
      <c r="CS1576"/>
      <c r="CT1576"/>
      <c r="CU1576"/>
      <c r="CV1576"/>
      <c r="CW1576"/>
      <c r="CX1576"/>
      <c r="CY1576"/>
      <c r="CZ1576"/>
      <c r="DA1576"/>
      <c r="DB1576"/>
      <c r="DC1576"/>
      <c r="DD1576"/>
      <c r="DM1576"/>
      <c r="DN1576"/>
    </row>
    <row r="1577" spans="37:118" x14ac:dyDescent="0.2"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M1577"/>
      <c r="DN1577"/>
    </row>
    <row r="1578" spans="37:118" x14ac:dyDescent="0.2"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  <c r="BX1578"/>
      <c r="BY1578"/>
      <c r="BZ1578"/>
      <c r="CA1578"/>
      <c r="CB1578"/>
      <c r="CC1578"/>
      <c r="CD1578"/>
      <c r="CE1578"/>
      <c r="CF1578"/>
      <c r="CG1578"/>
      <c r="CH1578"/>
      <c r="CI1578"/>
      <c r="CJ1578"/>
      <c r="CK1578"/>
      <c r="CL1578"/>
      <c r="CM1578"/>
      <c r="CN1578"/>
      <c r="CO1578"/>
      <c r="CP1578"/>
      <c r="CQ1578"/>
      <c r="CR1578"/>
      <c r="CS1578"/>
      <c r="CT1578"/>
      <c r="CU1578"/>
      <c r="CV1578"/>
      <c r="CW1578"/>
      <c r="CX1578"/>
      <c r="CY1578"/>
      <c r="CZ1578"/>
      <c r="DA1578"/>
      <c r="DB1578"/>
      <c r="DC1578"/>
      <c r="DD1578"/>
      <c r="DM1578"/>
      <c r="DN1578"/>
    </row>
    <row r="1579" spans="37:118" x14ac:dyDescent="0.2"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  <c r="BX1579"/>
      <c r="BY1579"/>
      <c r="BZ1579"/>
      <c r="CA1579"/>
      <c r="CB1579"/>
      <c r="CC1579"/>
      <c r="CD1579"/>
      <c r="CE1579"/>
      <c r="CF1579"/>
      <c r="CG1579"/>
      <c r="CH1579"/>
      <c r="CI1579"/>
      <c r="CJ1579"/>
      <c r="CK1579"/>
      <c r="CL1579"/>
      <c r="CM1579"/>
      <c r="CN1579"/>
      <c r="CO1579"/>
      <c r="CP1579"/>
      <c r="CQ1579"/>
      <c r="CR1579"/>
      <c r="CS1579"/>
      <c r="CT1579"/>
      <c r="CU1579"/>
      <c r="CV1579"/>
      <c r="CW1579"/>
      <c r="CX1579"/>
      <c r="CY1579"/>
      <c r="CZ1579"/>
      <c r="DA1579"/>
      <c r="DB1579"/>
      <c r="DC1579"/>
      <c r="DD1579"/>
      <c r="DM1579"/>
      <c r="DN1579"/>
    </row>
    <row r="1580" spans="37:118" x14ac:dyDescent="0.2"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  <c r="CB1580"/>
      <c r="CC1580"/>
      <c r="CD1580"/>
      <c r="CE1580"/>
      <c r="CF1580"/>
      <c r="CG1580"/>
      <c r="CH1580"/>
      <c r="CI1580"/>
      <c r="CJ1580"/>
      <c r="CK1580"/>
      <c r="CL1580"/>
      <c r="CM1580"/>
      <c r="CN1580"/>
      <c r="CO1580"/>
      <c r="CP1580"/>
      <c r="CQ1580"/>
      <c r="CR1580"/>
      <c r="CS1580"/>
      <c r="CT1580"/>
      <c r="CU1580"/>
      <c r="CV1580"/>
      <c r="CW1580"/>
      <c r="CX1580"/>
      <c r="CY1580"/>
      <c r="CZ1580"/>
      <c r="DA1580"/>
      <c r="DB1580"/>
      <c r="DC1580"/>
      <c r="DD1580"/>
      <c r="DM1580"/>
      <c r="DN1580"/>
    </row>
    <row r="1581" spans="37:118" x14ac:dyDescent="0.2"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M1581"/>
      <c r="DN1581"/>
    </row>
    <row r="1582" spans="37:118" x14ac:dyDescent="0.2"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  <c r="BX1582"/>
      <c r="BY1582"/>
      <c r="BZ1582"/>
      <c r="CA1582"/>
      <c r="CB1582"/>
      <c r="CC1582"/>
      <c r="CD1582"/>
      <c r="CE1582"/>
      <c r="CF1582"/>
      <c r="CG1582"/>
      <c r="CH1582"/>
      <c r="CI1582"/>
      <c r="CJ1582"/>
      <c r="CK1582"/>
      <c r="CL1582"/>
      <c r="CM1582"/>
      <c r="CN1582"/>
      <c r="CO1582"/>
      <c r="CP1582"/>
      <c r="CQ1582"/>
      <c r="CR1582"/>
      <c r="CS1582"/>
      <c r="CT1582"/>
      <c r="CU1582"/>
      <c r="CV1582"/>
      <c r="CW1582"/>
      <c r="CX1582"/>
      <c r="CY1582"/>
      <c r="CZ1582"/>
      <c r="DA1582"/>
      <c r="DB1582"/>
      <c r="DC1582"/>
      <c r="DD1582"/>
      <c r="DM1582"/>
      <c r="DN1582"/>
    </row>
    <row r="1583" spans="37:118" x14ac:dyDescent="0.2"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  <c r="BX1583"/>
      <c r="BY1583"/>
      <c r="BZ1583"/>
      <c r="CA1583"/>
      <c r="CB1583"/>
      <c r="CC1583"/>
      <c r="CD1583"/>
      <c r="CE1583"/>
      <c r="CF1583"/>
      <c r="CG1583"/>
      <c r="CH1583"/>
      <c r="CI1583"/>
      <c r="CJ1583"/>
      <c r="CK1583"/>
      <c r="CL1583"/>
      <c r="CM1583"/>
      <c r="CN1583"/>
      <c r="CO1583"/>
      <c r="CP1583"/>
      <c r="CQ1583"/>
      <c r="CR1583"/>
      <c r="CS1583"/>
      <c r="CT1583"/>
      <c r="CU1583"/>
      <c r="CV1583"/>
      <c r="CW1583"/>
      <c r="CX1583"/>
      <c r="CY1583"/>
      <c r="CZ1583"/>
      <c r="DA1583"/>
      <c r="DB1583"/>
      <c r="DC1583"/>
      <c r="DD1583"/>
      <c r="DM1583"/>
      <c r="DN1583"/>
    </row>
    <row r="1584" spans="37:118" x14ac:dyDescent="0.2"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  <c r="BX1584"/>
      <c r="BY1584"/>
      <c r="BZ1584"/>
      <c r="CA1584"/>
      <c r="CB1584"/>
      <c r="CC1584"/>
      <c r="CD1584"/>
      <c r="CE1584"/>
      <c r="CF1584"/>
      <c r="CG1584"/>
      <c r="CH1584"/>
      <c r="CI1584"/>
      <c r="CJ1584"/>
      <c r="CK1584"/>
      <c r="CL1584"/>
      <c r="CM1584"/>
      <c r="CN1584"/>
      <c r="CO1584"/>
      <c r="CP1584"/>
      <c r="CQ1584"/>
      <c r="CR1584"/>
      <c r="CS1584"/>
      <c r="CT1584"/>
      <c r="CU1584"/>
      <c r="CV1584"/>
      <c r="CW1584"/>
      <c r="CX1584"/>
      <c r="CY1584"/>
      <c r="CZ1584"/>
      <c r="DA1584"/>
      <c r="DB1584"/>
      <c r="DC1584"/>
      <c r="DD1584"/>
      <c r="DM1584"/>
      <c r="DN1584"/>
    </row>
    <row r="1585" spans="37:118" x14ac:dyDescent="0.2"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  <c r="BX1585"/>
      <c r="BY1585"/>
      <c r="BZ1585"/>
      <c r="CA1585"/>
      <c r="CB1585"/>
      <c r="CC1585"/>
      <c r="CD1585"/>
      <c r="CE1585"/>
      <c r="CF1585"/>
      <c r="CG1585"/>
      <c r="CH1585"/>
      <c r="CI1585"/>
      <c r="CJ1585"/>
      <c r="CK1585"/>
      <c r="CL1585"/>
      <c r="CM1585"/>
      <c r="CN1585"/>
      <c r="CO1585"/>
      <c r="CP1585"/>
      <c r="CQ1585"/>
      <c r="CR1585"/>
      <c r="CS1585"/>
      <c r="CT1585"/>
      <c r="CU1585"/>
      <c r="CV1585"/>
      <c r="CW1585"/>
      <c r="CX1585"/>
      <c r="CY1585"/>
      <c r="CZ1585"/>
      <c r="DA1585"/>
      <c r="DB1585"/>
      <c r="DC1585"/>
      <c r="DD1585"/>
      <c r="DM1585"/>
      <c r="DN1585"/>
    </row>
    <row r="1586" spans="37:118" x14ac:dyDescent="0.2"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  <c r="BX1586"/>
      <c r="BY1586"/>
      <c r="BZ1586"/>
      <c r="CA1586"/>
      <c r="CB1586"/>
      <c r="CC1586"/>
      <c r="CD1586"/>
      <c r="CE1586"/>
      <c r="CF1586"/>
      <c r="CG1586"/>
      <c r="CH1586"/>
      <c r="CI1586"/>
      <c r="CJ1586"/>
      <c r="CK1586"/>
      <c r="CL1586"/>
      <c r="CM1586"/>
      <c r="CN1586"/>
      <c r="CO1586"/>
      <c r="CP1586"/>
      <c r="CQ1586"/>
      <c r="CR1586"/>
      <c r="CS1586"/>
      <c r="CT1586"/>
      <c r="CU1586"/>
      <c r="CV1586"/>
      <c r="CW1586"/>
      <c r="CX1586"/>
      <c r="CY1586"/>
      <c r="CZ1586"/>
      <c r="DA1586"/>
      <c r="DB1586"/>
      <c r="DC1586"/>
      <c r="DD1586"/>
      <c r="DM1586"/>
      <c r="DN1586"/>
    </row>
    <row r="1587" spans="37:118" x14ac:dyDescent="0.2"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  <c r="BX1587"/>
      <c r="BY1587"/>
      <c r="BZ1587"/>
      <c r="CA1587"/>
      <c r="CB1587"/>
      <c r="CC1587"/>
      <c r="CD1587"/>
      <c r="CE1587"/>
      <c r="CF1587"/>
      <c r="CG1587"/>
      <c r="CH1587"/>
      <c r="CI1587"/>
      <c r="CJ1587"/>
      <c r="CK1587"/>
      <c r="CL1587"/>
      <c r="CM1587"/>
      <c r="CN1587"/>
      <c r="CO1587"/>
      <c r="CP1587"/>
      <c r="CQ1587"/>
      <c r="CR1587"/>
      <c r="CS1587"/>
      <c r="CT1587"/>
      <c r="CU1587"/>
      <c r="CV1587"/>
      <c r="CW1587"/>
      <c r="CX1587"/>
      <c r="CY1587"/>
      <c r="CZ1587"/>
      <c r="DA1587"/>
      <c r="DB1587"/>
      <c r="DC1587"/>
      <c r="DD1587"/>
      <c r="DM1587"/>
      <c r="DN1587"/>
    </row>
    <row r="1588" spans="37:118" x14ac:dyDescent="0.2"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  <c r="BX1588"/>
      <c r="BY1588"/>
      <c r="BZ1588"/>
      <c r="CA1588"/>
      <c r="CB1588"/>
      <c r="CC1588"/>
      <c r="CD1588"/>
      <c r="CE1588"/>
      <c r="CF1588"/>
      <c r="CG1588"/>
      <c r="CH1588"/>
      <c r="CI1588"/>
      <c r="CJ1588"/>
      <c r="CK1588"/>
      <c r="CL1588"/>
      <c r="CM1588"/>
      <c r="CN1588"/>
      <c r="CO1588"/>
      <c r="CP1588"/>
      <c r="CQ1588"/>
      <c r="CR1588"/>
      <c r="CS1588"/>
      <c r="CT1588"/>
      <c r="CU1588"/>
      <c r="CV1588"/>
      <c r="CW1588"/>
      <c r="CX1588"/>
      <c r="CY1588"/>
      <c r="CZ1588"/>
      <c r="DA1588"/>
      <c r="DB1588"/>
      <c r="DC1588"/>
      <c r="DD1588"/>
      <c r="DM1588"/>
      <c r="DN1588"/>
    </row>
    <row r="1589" spans="37:118" x14ac:dyDescent="0.2"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  <c r="BX1589"/>
      <c r="BY1589"/>
      <c r="BZ1589"/>
      <c r="CA1589"/>
      <c r="CB1589"/>
      <c r="CC1589"/>
      <c r="CD1589"/>
      <c r="CE1589"/>
      <c r="CF1589"/>
      <c r="CG1589"/>
      <c r="CH1589"/>
      <c r="CI1589"/>
      <c r="CJ1589"/>
      <c r="CK1589"/>
      <c r="CL1589"/>
      <c r="CM1589"/>
      <c r="CN1589"/>
      <c r="CO1589"/>
      <c r="CP1589"/>
      <c r="CQ1589"/>
      <c r="CR1589"/>
      <c r="CS1589"/>
      <c r="CT1589"/>
      <c r="CU1589"/>
      <c r="CV1589"/>
      <c r="CW1589"/>
      <c r="CX1589"/>
      <c r="CY1589"/>
      <c r="CZ1589"/>
      <c r="DA1589"/>
      <c r="DB1589"/>
      <c r="DC1589"/>
      <c r="DD1589"/>
      <c r="DM1589"/>
      <c r="DN1589"/>
    </row>
    <row r="1590" spans="37:118" x14ac:dyDescent="0.2"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  <c r="BX1590"/>
      <c r="BY1590"/>
      <c r="BZ1590"/>
      <c r="CA1590"/>
      <c r="CB1590"/>
      <c r="CC1590"/>
      <c r="CD1590"/>
      <c r="CE1590"/>
      <c r="CF1590"/>
      <c r="CG1590"/>
      <c r="CH1590"/>
      <c r="CI1590"/>
      <c r="CJ1590"/>
      <c r="CK1590"/>
      <c r="CL1590"/>
      <c r="CM1590"/>
      <c r="CN1590"/>
      <c r="CO1590"/>
      <c r="CP1590"/>
      <c r="CQ1590"/>
      <c r="CR1590"/>
      <c r="CS1590"/>
      <c r="CT1590"/>
      <c r="CU1590"/>
      <c r="CV1590"/>
      <c r="CW1590"/>
      <c r="CX1590"/>
      <c r="CY1590"/>
      <c r="CZ1590"/>
      <c r="DA1590"/>
      <c r="DB1590"/>
      <c r="DC1590"/>
      <c r="DD1590"/>
      <c r="DM1590"/>
      <c r="DN1590"/>
    </row>
    <row r="1591" spans="37:118" x14ac:dyDescent="0.2"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  <c r="BX1591"/>
      <c r="BY1591"/>
      <c r="BZ1591"/>
      <c r="CA1591"/>
      <c r="CB1591"/>
      <c r="CC1591"/>
      <c r="CD1591"/>
      <c r="CE1591"/>
      <c r="CF1591"/>
      <c r="CG1591"/>
      <c r="CH1591"/>
      <c r="CI1591"/>
      <c r="CJ1591"/>
      <c r="CK1591"/>
      <c r="CL1591"/>
      <c r="CM1591"/>
      <c r="CN1591"/>
      <c r="CO1591"/>
      <c r="CP1591"/>
      <c r="CQ1591"/>
      <c r="CR1591"/>
      <c r="CS1591"/>
      <c r="CT1591"/>
      <c r="CU1591"/>
      <c r="CV1591"/>
      <c r="CW1591"/>
      <c r="CX1591"/>
      <c r="CY1591"/>
      <c r="CZ1591"/>
      <c r="DA1591"/>
      <c r="DB1591"/>
      <c r="DC1591"/>
      <c r="DD1591"/>
      <c r="DM1591"/>
      <c r="DN1591"/>
    </row>
    <row r="1592" spans="37:118" x14ac:dyDescent="0.2"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  <c r="BX1592"/>
      <c r="BY1592"/>
      <c r="BZ1592"/>
      <c r="CA1592"/>
      <c r="CB1592"/>
      <c r="CC1592"/>
      <c r="CD1592"/>
      <c r="CE1592"/>
      <c r="CF1592"/>
      <c r="CG1592"/>
      <c r="CH1592"/>
      <c r="CI1592"/>
      <c r="CJ1592"/>
      <c r="CK1592"/>
      <c r="CL1592"/>
      <c r="CM1592"/>
      <c r="CN1592"/>
      <c r="CO1592"/>
      <c r="CP1592"/>
      <c r="CQ1592"/>
      <c r="CR1592"/>
      <c r="CS1592"/>
      <c r="CT1592"/>
      <c r="CU1592"/>
      <c r="CV1592"/>
      <c r="CW1592"/>
      <c r="CX1592"/>
      <c r="CY1592"/>
      <c r="CZ1592"/>
      <c r="DA1592"/>
      <c r="DB1592"/>
      <c r="DC1592"/>
      <c r="DD1592"/>
      <c r="DM1592"/>
      <c r="DN1592"/>
    </row>
    <row r="1593" spans="37:118" x14ac:dyDescent="0.2"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  <c r="BX1593"/>
      <c r="BY1593"/>
      <c r="BZ1593"/>
      <c r="CA1593"/>
      <c r="CB1593"/>
      <c r="CC1593"/>
      <c r="CD1593"/>
      <c r="CE1593"/>
      <c r="CF1593"/>
      <c r="CG1593"/>
      <c r="CH1593"/>
      <c r="CI1593"/>
      <c r="CJ1593"/>
      <c r="CK1593"/>
      <c r="CL1593"/>
      <c r="CM1593"/>
      <c r="CN1593"/>
      <c r="CO1593"/>
      <c r="CP1593"/>
      <c r="CQ1593"/>
      <c r="CR1593"/>
      <c r="CS1593"/>
      <c r="CT1593"/>
      <c r="CU1593"/>
      <c r="CV1593"/>
      <c r="CW1593"/>
      <c r="CX1593"/>
      <c r="CY1593"/>
      <c r="CZ1593"/>
      <c r="DA1593"/>
      <c r="DB1593"/>
      <c r="DC1593"/>
      <c r="DD1593"/>
      <c r="DM1593"/>
      <c r="DN1593"/>
    </row>
    <row r="1594" spans="37:118" x14ac:dyDescent="0.2"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  <c r="BX1594"/>
      <c r="BY1594"/>
      <c r="BZ1594"/>
      <c r="CA1594"/>
      <c r="CB1594"/>
      <c r="CC1594"/>
      <c r="CD1594"/>
      <c r="CE1594"/>
      <c r="CF1594"/>
      <c r="CG1594"/>
      <c r="CH1594"/>
      <c r="CI1594"/>
      <c r="CJ1594"/>
      <c r="CK1594"/>
      <c r="CL1594"/>
      <c r="CM1594"/>
      <c r="CN1594"/>
      <c r="CO1594"/>
      <c r="CP1594"/>
      <c r="CQ1594"/>
      <c r="CR1594"/>
      <c r="CS1594"/>
      <c r="CT1594"/>
      <c r="CU1594"/>
      <c r="CV1594"/>
      <c r="CW1594"/>
      <c r="CX1594"/>
      <c r="CY1594"/>
      <c r="CZ1594"/>
      <c r="DA1594"/>
      <c r="DB1594"/>
      <c r="DC1594"/>
      <c r="DD1594"/>
      <c r="DM1594"/>
      <c r="DN1594"/>
    </row>
    <row r="1595" spans="37:118" x14ac:dyDescent="0.2"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  <c r="BX1595"/>
      <c r="BY1595"/>
      <c r="BZ1595"/>
      <c r="CA1595"/>
      <c r="CB1595"/>
      <c r="CC1595"/>
      <c r="CD1595"/>
      <c r="CE1595"/>
      <c r="CF1595"/>
      <c r="CG1595"/>
      <c r="CH1595"/>
      <c r="CI1595"/>
      <c r="CJ1595"/>
      <c r="CK1595"/>
      <c r="CL1595"/>
      <c r="CM1595"/>
      <c r="CN1595"/>
      <c r="CO1595"/>
      <c r="CP1595"/>
      <c r="CQ1595"/>
      <c r="CR1595"/>
      <c r="CS1595"/>
      <c r="CT1595"/>
      <c r="CU1595"/>
      <c r="CV1595"/>
      <c r="CW1595"/>
      <c r="CX1595"/>
      <c r="CY1595"/>
      <c r="CZ1595"/>
      <c r="DA1595"/>
      <c r="DB1595"/>
      <c r="DC1595"/>
      <c r="DD1595"/>
      <c r="DM1595"/>
      <c r="DN1595"/>
    </row>
    <row r="1596" spans="37:118" x14ac:dyDescent="0.2"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  <c r="BX1596"/>
      <c r="BY1596"/>
      <c r="BZ1596"/>
      <c r="CA1596"/>
      <c r="CB1596"/>
      <c r="CC1596"/>
      <c r="CD1596"/>
      <c r="CE1596"/>
      <c r="CF1596"/>
      <c r="CG1596"/>
      <c r="CH1596"/>
      <c r="CI1596"/>
      <c r="CJ1596"/>
      <c r="CK1596"/>
      <c r="CL1596"/>
      <c r="CM1596"/>
      <c r="CN1596"/>
      <c r="CO1596"/>
      <c r="CP1596"/>
      <c r="CQ1596"/>
      <c r="CR1596"/>
      <c r="CS1596"/>
      <c r="CT1596"/>
      <c r="CU1596"/>
      <c r="CV1596"/>
      <c r="CW1596"/>
      <c r="CX1596"/>
      <c r="CY1596"/>
      <c r="CZ1596"/>
      <c r="DA1596"/>
      <c r="DB1596"/>
      <c r="DC1596"/>
      <c r="DD1596"/>
      <c r="DM1596"/>
      <c r="DN1596"/>
    </row>
    <row r="1597" spans="37:118" x14ac:dyDescent="0.2"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  <c r="BX1597"/>
      <c r="BY1597"/>
      <c r="BZ1597"/>
      <c r="CA1597"/>
      <c r="CB1597"/>
      <c r="CC1597"/>
      <c r="CD1597"/>
      <c r="CE1597"/>
      <c r="CF1597"/>
      <c r="CG1597"/>
      <c r="CH1597"/>
      <c r="CI1597"/>
      <c r="CJ1597"/>
      <c r="CK1597"/>
      <c r="CL1597"/>
      <c r="CM1597"/>
      <c r="CN1597"/>
      <c r="CO1597"/>
      <c r="CP1597"/>
      <c r="CQ1597"/>
      <c r="CR1597"/>
      <c r="CS1597"/>
      <c r="CT1597"/>
      <c r="CU1597"/>
      <c r="CV1597"/>
      <c r="CW1597"/>
      <c r="CX1597"/>
      <c r="CY1597"/>
      <c r="CZ1597"/>
      <c r="DA1597"/>
      <c r="DB1597"/>
      <c r="DC1597"/>
      <c r="DD1597"/>
      <c r="DM1597"/>
      <c r="DN1597"/>
    </row>
    <row r="1598" spans="37:118" x14ac:dyDescent="0.2"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  <c r="CB1598"/>
      <c r="CC1598"/>
      <c r="CD1598"/>
      <c r="CE1598"/>
      <c r="CF1598"/>
      <c r="CG1598"/>
      <c r="CH1598"/>
      <c r="CI1598"/>
      <c r="CJ1598"/>
      <c r="CK1598"/>
      <c r="CL1598"/>
      <c r="CM1598"/>
      <c r="CN1598"/>
      <c r="CO1598"/>
      <c r="CP1598"/>
      <c r="CQ1598"/>
      <c r="CR1598"/>
      <c r="CS1598"/>
      <c r="CT1598"/>
      <c r="CU1598"/>
      <c r="CV1598"/>
      <c r="CW1598"/>
      <c r="CX1598"/>
      <c r="CY1598"/>
      <c r="CZ1598"/>
      <c r="DA1598"/>
      <c r="DB1598"/>
      <c r="DC1598"/>
      <c r="DD1598"/>
      <c r="DM1598"/>
      <c r="DN1598"/>
    </row>
    <row r="1599" spans="37:118" x14ac:dyDescent="0.2"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M1599"/>
      <c r="DN1599"/>
    </row>
    <row r="1600" spans="37:118" x14ac:dyDescent="0.2"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  <c r="CB1600"/>
      <c r="CC1600"/>
      <c r="CD1600"/>
      <c r="CE1600"/>
      <c r="CF1600"/>
      <c r="CG1600"/>
      <c r="CH1600"/>
      <c r="CI1600"/>
      <c r="CJ1600"/>
      <c r="CK1600"/>
      <c r="CL1600"/>
      <c r="CM1600"/>
      <c r="CN1600"/>
      <c r="CO1600"/>
      <c r="CP1600"/>
      <c r="CQ1600"/>
      <c r="CR1600"/>
      <c r="CS1600"/>
      <c r="CT1600"/>
      <c r="CU1600"/>
      <c r="CV1600"/>
      <c r="CW1600"/>
      <c r="CX1600"/>
      <c r="CY1600"/>
      <c r="CZ1600"/>
      <c r="DA1600"/>
      <c r="DB1600"/>
      <c r="DC1600"/>
      <c r="DD1600"/>
      <c r="DM1600"/>
      <c r="DN1600"/>
    </row>
    <row r="1601" spans="37:118" x14ac:dyDescent="0.2"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M1601"/>
      <c r="DN1601"/>
    </row>
    <row r="1602" spans="37:118" x14ac:dyDescent="0.2"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  <c r="BX1602"/>
      <c r="BY1602"/>
      <c r="BZ1602"/>
      <c r="CA1602"/>
      <c r="CB1602"/>
      <c r="CC1602"/>
      <c r="CD1602"/>
      <c r="CE1602"/>
      <c r="CF1602"/>
      <c r="CG1602"/>
      <c r="CH1602"/>
      <c r="CI1602"/>
      <c r="CJ1602"/>
      <c r="CK1602"/>
      <c r="CL1602"/>
      <c r="CM1602"/>
      <c r="CN1602"/>
      <c r="CO1602"/>
      <c r="CP1602"/>
      <c r="CQ1602"/>
      <c r="CR1602"/>
      <c r="CS1602"/>
      <c r="CT1602"/>
      <c r="CU1602"/>
      <c r="CV1602"/>
      <c r="CW1602"/>
      <c r="CX1602"/>
      <c r="CY1602"/>
      <c r="CZ1602"/>
      <c r="DA1602"/>
      <c r="DB1602"/>
      <c r="DC1602"/>
      <c r="DD1602"/>
      <c r="DM1602"/>
      <c r="DN1602"/>
    </row>
    <row r="1603" spans="37:118" x14ac:dyDescent="0.2"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  <c r="BX1603"/>
      <c r="BY1603"/>
      <c r="BZ1603"/>
      <c r="CA1603"/>
      <c r="CB1603"/>
      <c r="CC1603"/>
      <c r="CD1603"/>
      <c r="CE1603"/>
      <c r="CF1603"/>
      <c r="CG1603"/>
      <c r="CH1603"/>
      <c r="CI1603"/>
      <c r="CJ1603"/>
      <c r="CK1603"/>
      <c r="CL1603"/>
      <c r="CM1603"/>
      <c r="CN1603"/>
      <c r="CO1603"/>
      <c r="CP1603"/>
      <c r="CQ1603"/>
      <c r="CR1603"/>
      <c r="CS1603"/>
      <c r="CT1603"/>
      <c r="CU1603"/>
      <c r="CV1603"/>
      <c r="CW1603"/>
      <c r="CX1603"/>
      <c r="CY1603"/>
      <c r="CZ1603"/>
      <c r="DA1603"/>
      <c r="DB1603"/>
      <c r="DC1603"/>
      <c r="DD1603"/>
      <c r="DM1603"/>
      <c r="DN1603"/>
    </row>
    <row r="1604" spans="37:118" x14ac:dyDescent="0.2"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  <c r="BX1604"/>
      <c r="BY1604"/>
      <c r="BZ1604"/>
      <c r="CA1604"/>
      <c r="CB1604"/>
      <c r="CC1604"/>
      <c r="CD1604"/>
      <c r="CE1604"/>
      <c r="CF1604"/>
      <c r="CG1604"/>
      <c r="CH1604"/>
      <c r="CI1604"/>
      <c r="CJ1604"/>
      <c r="CK1604"/>
      <c r="CL1604"/>
      <c r="CM1604"/>
      <c r="CN1604"/>
      <c r="CO1604"/>
      <c r="CP1604"/>
      <c r="CQ1604"/>
      <c r="CR1604"/>
      <c r="CS1604"/>
      <c r="CT1604"/>
      <c r="CU1604"/>
      <c r="CV1604"/>
      <c r="CW1604"/>
      <c r="CX1604"/>
      <c r="CY1604"/>
      <c r="CZ1604"/>
      <c r="DA1604"/>
      <c r="DB1604"/>
      <c r="DC1604"/>
      <c r="DD1604"/>
      <c r="DM1604"/>
      <c r="DN1604"/>
    </row>
    <row r="1605" spans="37:118" x14ac:dyDescent="0.2"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  <c r="BX1605"/>
      <c r="BY1605"/>
      <c r="BZ1605"/>
      <c r="CA1605"/>
      <c r="CB1605"/>
      <c r="CC1605"/>
      <c r="CD1605"/>
      <c r="CE1605"/>
      <c r="CF1605"/>
      <c r="CG1605"/>
      <c r="CH1605"/>
      <c r="CI1605"/>
      <c r="CJ1605"/>
      <c r="CK1605"/>
      <c r="CL1605"/>
      <c r="CM1605"/>
      <c r="CN1605"/>
      <c r="CO1605"/>
      <c r="CP1605"/>
      <c r="CQ1605"/>
      <c r="CR1605"/>
      <c r="CS1605"/>
      <c r="CT1605"/>
      <c r="CU1605"/>
      <c r="CV1605"/>
      <c r="CW1605"/>
      <c r="CX1605"/>
      <c r="CY1605"/>
      <c r="CZ1605"/>
      <c r="DA1605"/>
      <c r="DB1605"/>
      <c r="DC1605"/>
      <c r="DD1605"/>
      <c r="DM1605"/>
      <c r="DN1605"/>
    </row>
    <row r="1606" spans="37:118" x14ac:dyDescent="0.2"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  <c r="CB1606"/>
      <c r="CC1606"/>
      <c r="CD1606"/>
      <c r="CE1606"/>
      <c r="CF1606"/>
      <c r="CG1606"/>
      <c r="CH1606"/>
      <c r="CI1606"/>
      <c r="CJ1606"/>
      <c r="CK1606"/>
      <c r="CL1606"/>
      <c r="CM1606"/>
      <c r="CN1606"/>
      <c r="CO1606"/>
      <c r="CP1606"/>
      <c r="CQ1606"/>
      <c r="CR1606"/>
      <c r="CS1606"/>
      <c r="CT1606"/>
      <c r="CU1606"/>
      <c r="CV1606"/>
      <c r="CW1606"/>
      <c r="CX1606"/>
      <c r="CY1606"/>
      <c r="CZ1606"/>
      <c r="DA1606"/>
      <c r="DB1606"/>
      <c r="DC1606"/>
      <c r="DD1606"/>
      <c r="DM1606"/>
      <c r="DN1606"/>
    </row>
    <row r="1607" spans="37:118" x14ac:dyDescent="0.2"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M1607"/>
      <c r="DN1607"/>
    </row>
    <row r="1608" spans="37:118" x14ac:dyDescent="0.2"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  <c r="CB1608"/>
      <c r="CC1608"/>
      <c r="CD1608"/>
      <c r="CE1608"/>
      <c r="CF1608"/>
      <c r="CG1608"/>
      <c r="CH1608"/>
      <c r="CI1608"/>
      <c r="CJ1608"/>
      <c r="CK1608"/>
      <c r="CL1608"/>
      <c r="CM1608"/>
      <c r="CN1608"/>
      <c r="CO1608"/>
      <c r="CP1608"/>
      <c r="CQ1608"/>
      <c r="CR1608"/>
      <c r="CS1608"/>
      <c r="CT1608"/>
      <c r="CU1608"/>
      <c r="CV1608"/>
      <c r="CW1608"/>
      <c r="CX1608"/>
      <c r="CY1608"/>
      <c r="CZ1608"/>
      <c r="DA1608"/>
      <c r="DB1608"/>
      <c r="DC1608"/>
      <c r="DD1608"/>
      <c r="DM1608"/>
      <c r="DN1608"/>
    </row>
    <row r="1609" spans="37:118" x14ac:dyDescent="0.2"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M1609"/>
      <c r="DN1609"/>
    </row>
    <row r="1610" spans="37:118" x14ac:dyDescent="0.2"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  <c r="CB1610"/>
      <c r="CC1610"/>
      <c r="CD1610"/>
      <c r="CE1610"/>
      <c r="CF1610"/>
      <c r="CG1610"/>
      <c r="CH1610"/>
      <c r="CI1610"/>
      <c r="CJ1610"/>
      <c r="CK1610"/>
      <c r="CL1610"/>
      <c r="CM1610"/>
      <c r="CN1610"/>
      <c r="CO1610"/>
      <c r="CP1610"/>
      <c r="CQ1610"/>
      <c r="CR1610"/>
      <c r="CS1610"/>
      <c r="CT1610"/>
      <c r="CU1610"/>
      <c r="CV1610"/>
      <c r="CW1610"/>
      <c r="CX1610"/>
      <c r="CY1610"/>
      <c r="CZ1610"/>
      <c r="DA1610"/>
      <c r="DB1610"/>
      <c r="DC1610"/>
      <c r="DD1610"/>
      <c r="DM1610"/>
      <c r="DN1610"/>
    </row>
    <row r="1611" spans="37:118" x14ac:dyDescent="0.2"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M1611"/>
      <c r="DN1611"/>
    </row>
    <row r="1612" spans="37:118" x14ac:dyDescent="0.2"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  <c r="BX1612"/>
      <c r="BY1612"/>
      <c r="BZ1612"/>
      <c r="CA1612"/>
      <c r="CB1612"/>
      <c r="CC1612"/>
      <c r="CD1612"/>
      <c r="CE1612"/>
      <c r="CF1612"/>
      <c r="CG1612"/>
      <c r="CH1612"/>
      <c r="CI1612"/>
      <c r="CJ1612"/>
      <c r="CK1612"/>
      <c r="CL1612"/>
      <c r="CM1612"/>
      <c r="CN1612"/>
      <c r="CO1612"/>
      <c r="CP1612"/>
      <c r="CQ1612"/>
      <c r="CR1612"/>
      <c r="CS1612"/>
      <c r="CT1612"/>
      <c r="CU1612"/>
      <c r="CV1612"/>
      <c r="CW1612"/>
      <c r="CX1612"/>
      <c r="CY1612"/>
      <c r="CZ1612"/>
      <c r="DA1612"/>
      <c r="DB1612"/>
      <c r="DC1612"/>
      <c r="DD1612"/>
      <c r="DM1612"/>
      <c r="DN1612"/>
    </row>
    <row r="1613" spans="37:118" x14ac:dyDescent="0.2"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  <c r="BX1613"/>
      <c r="BY1613"/>
      <c r="BZ1613"/>
      <c r="CA1613"/>
      <c r="CB1613"/>
      <c r="CC1613"/>
      <c r="CD1613"/>
      <c r="CE1613"/>
      <c r="CF1613"/>
      <c r="CG1613"/>
      <c r="CH1613"/>
      <c r="CI1613"/>
      <c r="CJ1613"/>
      <c r="CK1613"/>
      <c r="CL1613"/>
      <c r="CM1613"/>
      <c r="CN1613"/>
      <c r="CO1613"/>
      <c r="CP1613"/>
      <c r="CQ1613"/>
      <c r="CR1613"/>
      <c r="CS1613"/>
      <c r="CT1613"/>
      <c r="CU1613"/>
      <c r="CV1613"/>
      <c r="CW1613"/>
      <c r="CX1613"/>
      <c r="CY1613"/>
      <c r="CZ1613"/>
      <c r="DA1613"/>
      <c r="DB1613"/>
      <c r="DC1613"/>
      <c r="DD1613"/>
      <c r="DM1613"/>
      <c r="DN1613"/>
    </row>
    <row r="1614" spans="37:118" x14ac:dyDescent="0.2"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  <c r="BX1614"/>
      <c r="BY1614"/>
      <c r="BZ1614"/>
      <c r="CA1614"/>
      <c r="CB1614"/>
      <c r="CC1614"/>
      <c r="CD1614"/>
      <c r="CE1614"/>
      <c r="CF1614"/>
      <c r="CG1614"/>
      <c r="CH1614"/>
      <c r="CI1614"/>
      <c r="CJ1614"/>
      <c r="CK1614"/>
      <c r="CL1614"/>
      <c r="CM1614"/>
      <c r="CN1614"/>
      <c r="CO1614"/>
      <c r="CP1614"/>
      <c r="CQ1614"/>
      <c r="CR1614"/>
      <c r="CS1614"/>
      <c r="CT1614"/>
      <c r="CU1614"/>
      <c r="CV1614"/>
      <c r="CW1614"/>
      <c r="CX1614"/>
      <c r="CY1614"/>
      <c r="CZ1614"/>
      <c r="DA1614"/>
      <c r="DB1614"/>
      <c r="DC1614"/>
      <c r="DD1614"/>
      <c r="DM1614"/>
      <c r="DN1614"/>
    </row>
    <row r="1615" spans="37:118" x14ac:dyDescent="0.2"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  <c r="BX1615"/>
      <c r="BY1615"/>
      <c r="BZ1615"/>
      <c r="CA1615"/>
      <c r="CB1615"/>
      <c r="CC1615"/>
      <c r="CD1615"/>
      <c r="CE1615"/>
      <c r="CF1615"/>
      <c r="CG1615"/>
      <c r="CH1615"/>
      <c r="CI1615"/>
      <c r="CJ1615"/>
      <c r="CK1615"/>
      <c r="CL1615"/>
      <c r="CM1615"/>
      <c r="CN1615"/>
      <c r="CO1615"/>
      <c r="CP1615"/>
      <c r="CQ1615"/>
      <c r="CR1615"/>
      <c r="CS1615"/>
      <c r="CT1615"/>
      <c r="CU1615"/>
      <c r="CV1615"/>
      <c r="CW1615"/>
      <c r="CX1615"/>
      <c r="CY1615"/>
      <c r="CZ1615"/>
      <c r="DA1615"/>
      <c r="DB1615"/>
      <c r="DC1615"/>
      <c r="DD1615"/>
      <c r="DM1615"/>
      <c r="DN1615"/>
    </row>
    <row r="1616" spans="37:118" x14ac:dyDescent="0.2"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  <c r="BX1616"/>
      <c r="BY1616"/>
      <c r="BZ1616"/>
      <c r="CA1616"/>
      <c r="CB1616"/>
      <c r="CC1616"/>
      <c r="CD1616"/>
      <c r="CE1616"/>
      <c r="CF1616"/>
      <c r="CG1616"/>
      <c r="CH1616"/>
      <c r="CI1616"/>
      <c r="CJ1616"/>
      <c r="CK1616"/>
      <c r="CL1616"/>
      <c r="CM1616"/>
      <c r="CN1616"/>
      <c r="CO1616"/>
      <c r="CP1616"/>
      <c r="CQ1616"/>
      <c r="CR1616"/>
      <c r="CS1616"/>
      <c r="CT1616"/>
      <c r="CU1616"/>
      <c r="CV1616"/>
      <c r="CW1616"/>
      <c r="CX1616"/>
      <c r="CY1616"/>
      <c r="CZ1616"/>
      <c r="DA1616"/>
      <c r="DB1616"/>
      <c r="DC1616"/>
      <c r="DD1616"/>
      <c r="DM1616"/>
      <c r="DN1616"/>
    </row>
    <row r="1617" spans="37:118" x14ac:dyDescent="0.2"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  <c r="BX1617"/>
      <c r="BY1617"/>
      <c r="BZ1617"/>
      <c r="CA1617"/>
      <c r="CB1617"/>
      <c r="CC1617"/>
      <c r="CD1617"/>
      <c r="CE1617"/>
      <c r="CF1617"/>
      <c r="CG1617"/>
      <c r="CH1617"/>
      <c r="CI1617"/>
      <c r="CJ1617"/>
      <c r="CK1617"/>
      <c r="CL1617"/>
      <c r="CM1617"/>
      <c r="CN1617"/>
      <c r="CO1617"/>
      <c r="CP1617"/>
      <c r="CQ1617"/>
      <c r="CR1617"/>
      <c r="CS1617"/>
      <c r="CT1617"/>
      <c r="CU1617"/>
      <c r="CV1617"/>
      <c r="CW1617"/>
      <c r="CX1617"/>
      <c r="CY1617"/>
      <c r="CZ1617"/>
      <c r="DA1617"/>
      <c r="DB1617"/>
      <c r="DC1617"/>
      <c r="DD1617"/>
      <c r="DM1617"/>
      <c r="DN1617"/>
    </row>
    <row r="1618" spans="37:118" x14ac:dyDescent="0.2"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  <c r="BX1618"/>
      <c r="BY1618"/>
      <c r="BZ1618"/>
      <c r="CA1618"/>
      <c r="CB1618"/>
      <c r="CC1618"/>
      <c r="CD1618"/>
      <c r="CE1618"/>
      <c r="CF1618"/>
      <c r="CG1618"/>
      <c r="CH1618"/>
      <c r="CI1618"/>
      <c r="CJ1618"/>
      <c r="CK1618"/>
      <c r="CL1618"/>
      <c r="CM1618"/>
      <c r="CN1618"/>
      <c r="CO1618"/>
      <c r="CP1618"/>
      <c r="CQ1618"/>
      <c r="CR1618"/>
      <c r="CS1618"/>
      <c r="CT1618"/>
      <c r="CU1618"/>
      <c r="CV1618"/>
      <c r="CW1618"/>
      <c r="CX1618"/>
      <c r="CY1618"/>
      <c r="CZ1618"/>
      <c r="DA1618"/>
      <c r="DB1618"/>
      <c r="DC1618"/>
      <c r="DD1618"/>
      <c r="DM1618"/>
      <c r="DN1618"/>
    </row>
    <row r="1619" spans="37:118" x14ac:dyDescent="0.2"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  <c r="BX1619"/>
      <c r="BY1619"/>
      <c r="BZ1619"/>
      <c r="CA1619"/>
      <c r="CB1619"/>
      <c r="CC1619"/>
      <c r="CD1619"/>
      <c r="CE1619"/>
      <c r="CF1619"/>
      <c r="CG1619"/>
      <c r="CH1619"/>
      <c r="CI1619"/>
      <c r="CJ1619"/>
      <c r="CK1619"/>
      <c r="CL1619"/>
      <c r="CM1619"/>
      <c r="CN1619"/>
      <c r="CO1619"/>
      <c r="CP1619"/>
      <c r="CQ1619"/>
      <c r="CR1619"/>
      <c r="CS1619"/>
      <c r="CT1619"/>
      <c r="CU1619"/>
      <c r="CV1619"/>
      <c r="CW1619"/>
      <c r="CX1619"/>
      <c r="CY1619"/>
      <c r="CZ1619"/>
      <c r="DA1619"/>
      <c r="DB1619"/>
      <c r="DC1619"/>
      <c r="DD1619"/>
      <c r="DM1619"/>
      <c r="DN1619"/>
    </row>
    <row r="1620" spans="37:118" x14ac:dyDescent="0.2"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  <c r="BX1620"/>
      <c r="BY1620"/>
      <c r="BZ1620"/>
      <c r="CA1620"/>
      <c r="CB1620"/>
      <c r="CC1620"/>
      <c r="CD1620"/>
      <c r="CE1620"/>
      <c r="CF1620"/>
      <c r="CG1620"/>
      <c r="CH1620"/>
      <c r="CI1620"/>
      <c r="CJ1620"/>
      <c r="CK1620"/>
      <c r="CL1620"/>
      <c r="CM1620"/>
      <c r="CN1620"/>
      <c r="CO1620"/>
      <c r="CP1620"/>
      <c r="CQ1620"/>
      <c r="CR1620"/>
      <c r="CS1620"/>
      <c r="CT1620"/>
      <c r="CU1620"/>
      <c r="CV1620"/>
      <c r="CW1620"/>
      <c r="CX1620"/>
      <c r="CY1620"/>
      <c r="CZ1620"/>
      <c r="DA1620"/>
      <c r="DB1620"/>
      <c r="DC1620"/>
      <c r="DD1620"/>
      <c r="DM1620"/>
      <c r="DN1620"/>
    </row>
    <row r="1621" spans="37:118" x14ac:dyDescent="0.2"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  <c r="BX1621"/>
      <c r="BY1621"/>
      <c r="BZ1621"/>
      <c r="CA1621"/>
      <c r="CB1621"/>
      <c r="CC1621"/>
      <c r="CD1621"/>
      <c r="CE1621"/>
      <c r="CF1621"/>
      <c r="CG1621"/>
      <c r="CH1621"/>
      <c r="CI1621"/>
      <c r="CJ1621"/>
      <c r="CK1621"/>
      <c r="CL1621"/>
      <c r="CM1621"/>
      <c r="CN1621"/>
      <c r="CO1621"/>
      <c r="CP1621"/>
      <c r="CQ1621"/>
      <c r="CR1621"/>
      <c r="CS1621"/>
      <c r="CT1621"/>
      <c r="CU1621"/>
      <c r="CV1621"/>
      <c r="CW1621"/>
      <c r="CX1621"/>
      <c r="CY1621"/>
      <c r="CZ1621"/>
      <c r="DA1621"/>
      <c r="DB1621"/>
      <c r="DC1621"/>
      <c r="DD1621"/>
      <c r="DM1621"/>
      <c r="DN1621"/>
    </row>
    <row r="1622" spans="37:118" x14ac:dyDescent="0.2"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  <c r="BX1622"/>
      <c r="BY1622"/>
      <c r="BZ1622"/>
      <c r="CA1622"/>
      <c r="CB1622"/>
      <c r="CC1622"/>
      <c r="CD1622"/>
      <c r="CE1622"/>
      <c r="CF1622"/>
      <c r="CG1622"/>
      <c r="CH1622"/>
      <c r="CI1622"/>
      <c r="CJ1622"/>
      <c r="CK1622"/>
      <c r="CL1622"/>
      <c r="CM1622"/>
      <c r="CN1622"/>
      <c r="CO1622"/>
      <c r="CP1622"/>
      <c r="CQ1622"/>
      <c r="CR1622"/>
      <c r="CS1622"/>
      <c r="CT1622"/>
      <c r="CU1622"/>
      <c r="CV1622"/>
      <c r="CW1622"/>
      <c r="CX1622"/>
      <c r="CY1622"/>
      <c r="CZ1622"/>
      <c r="DA1622"/>
      <c r="DB1622"/>
      <c r="DC1622"/>
      <c r="DD1622"/>
      <c r="DM1622"/>
      <c r="DN1622"/>
    </row>
    <row r="1623" spans="37:118" x14ac:dyDescent="0.2"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  <c r="BX1623"/>
      <c r="BY1623"/>
      <c r="BZ1623"/>
      <c r="CA1623"/>
      <c r="CB1623"/>
      <c r="CC1623"/>
      <c r="CD1623"/>
      <c r="CE1623"/>
      <c r="CF1623"/>
      <c r="CG1623"/>
      <c r="CH1623"/>
      <c r="CI1623"/>
      <c r="CJ1623"/>
      <c r="CK1623"/>
      <c r="CL1623"/>
      <c r="CM1623"/>
      <c r="CN1623"/>
      <c r="CO1623"/>
      <c r="CP1623"/>
      <c r="CQ1623"/>
      <c r="CR1623"/>
      <c r="CS1623"/>
      <c r="CT1623"/>
      <c r="CU1623"/>
      <c r="CV1623"/>
      <c r="CW1623"/>
      <c r="CX1623"/>
      <c r="CY1623"/>
      <c r="CZ1623"/>
      <c r="DA1623"/>
      <c r="DB1623"/>
      <c r="DC1623"/>
      <c r="DD1623"/>
      <c r="DM1623"/>
      <c r="DN1623"/>
    </row>
    <row r="1624" spans="37:118" x14ac:dyDescent="0.2"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  <c r="BX1624"/>
      <c r="BY1624"/>
      <c r="BZ1624"/>
      <c r="CA1624"/>
      <c r="CB1624"/>
      <c r="CC1624"/>
      <c r="CD1624"/>
      <c r="CE1624"/>
      <c r="CF1624"/>
      <c r="CG1624"/>
      <c r="CH1624"/>
      <c r="CI1624"/>
      <c r="CJ1624"/>
      <c r="CK1624"/>
      <c r="CL1624"/>
      <c r="CM1624"/>
      <c r="CN1624"/>
      <c r="CO1624"/>
      <c r="CP1624"/>
      <c r="CQ1624"/>
      <c r="CR1624"/>
      <c r="CS1624"/>
      <c r="CT1624"/>
      <c r="CU1624"/>
      <c r="CV1624"/>
      <c r="CW1624"/>
      <c r="CX1624"/>
      <c r="CY1624"/>
      <c r="CZ1624"/>
      <c r="DA1624"/>
      <c r="DB1624"/>
      <c r="DC1624"/>
      <c r="DD1624"/>
      <c r="DM1624"/>
      <c r="DN1624"/>
    </row>
    <row r="1625" spans="37:118" x14ac:dyDescent="0.2"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  <c r="BX1625"/>
      <c r="BY1625"/>
      <c r="BZ1625"/>
      <c r="CA1625"/>
      <c r="CB1625"/>
      <c r="CC1625"/>
      <c r="CD1625"/>
      <c r="CE1625"/>
      <c r="CF1625"/>
      <c r="CG1625"/>
      <c r="CH1625"/>
      <c r="CI1625"/>
      <c r="CJ1625"/>
      <c r="CK1625"/>
      <c r="CL1625"/>
      <c r="CM1625"/>
      <c r="CN1625"/>
      <c r="CO1625"/>
      <c r="CP1625"/>
      <c r="CQ1625"/>
      <c r="CR1625"/>
      <c r="CS1625"/>
      <c r="CT1625"/>
      <c r="CU1625"/>
      <c r="CV1625"/>
      <c r="CW1625"/>
      <c r="CX1625"/>
      <c r="CY1625"/>
      <c r="CZ1625"/>
      <c r="DA1625"/>
      <c r="DB1625"/>
      <c r="DC1625"/>
      <c r="DD1625"/>
      <c r="DM1625"/>
      <c r="DN1625"/>
    </row>
    <row r="1626" spans="37:118" x14ac:dyDescent="0.2"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  <c r="CB1626"/>
      <c r="CC1626"/>
      <c r="CD1626"/>
      <c r="CE1626"/>
      <c r="CF1626"/>
      <c r="CG1626"/>
      <c r="CH1626"/>
      <c r="CI1626"/>
      <c r="CJ1626"/>
      <c r="CK1626"/>
      <c r="CL1626"/>
      <c r="CM1626"/>
      <c r="CN1626"/>
      <c r="CO1626"/>
      <c r="CP1626"/>
      <c r="CQ1626"/>
      <c r="CR1626"/>
      <c r="CS1626"/>
      <c r="CT1626"/>
      <c r="CU1626"/>
      <c r="CV1626"/>
      <c r="CW1626"/>
      <c r="CX1626"/>
      <c r="CY1626"/>
      <c r="CZ1626"/>
      <c r="DA1626"/>
      <c r="DB1626"/>
      <c r="DC1626"/>
      <c r="DD1626"/>
      <c r="DM1626"/>
      <c r="DN1626"/>
    </row>
    <row r="1627" spans="37:118" x14ac:dyDescent="0.2"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M1627"/>
      <c r="DN1627"/>
    </row>
    <row r="1628" spans="37:118" x14ac:dyDescent="0.2"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  <c r="BX1628"/>
      <c r="BY1628"/>
      <c r="BZ1628"/>
      <c r="CA1628"/>
      <c r="CB1628"/>
      <c r="CC1628"/>
      <c r="CD1628"/>
      <c r="CE1628"/>
      <c r="CF1628"/>
      <c r="CG1628"/>
      <c r="CH1628"/>
      <c r="CI1628"/>
      <c r="CJ1628"/>
      <c r="CK1628"/>
      <c r="CL1628"/>
      <c r="CM1628"/>
      <c r="CN1628"/>
      <c r="CO1628"/>
      <c r="CP1628"/>
      <c r="CQ1628"/>
      <c r="CR1628"/>
      <c r="CS1628"/>
      <c r="CT1628"/>
      <c r="CU1628"/>
      <c r="CV1628"/>
      <c r="CW1628"/>
      <c r="CX1628"/>
      <c r="CY1628"/>
      <c r="CZ1628"/>
      <c r="DA1628"/>
      <c r="DB1628"/>
      <c r="DC1628"/>
      <c r="DD1628"/>
      <c r="DM1628"/>
      <c r="DN1628"/>
    </row>
    <row r="1629" spans="37:118" x14ac:dyDescent="0.2"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  <c r="BX1629"/>
      <c r="BY1629"/>
      <c r="BZ1629"/>
      <c r="CA1629"/>
      <c r="CB1629"/>
      <c r="CC1629"/>
      <c r="CD1629"/>
      <c r="CE1629"/>
      <c r="CF1629"/>
      <c r="CG1629"/>
      <c r="CH1629"/>
      <c r="CI1629"/>
      <c r="CJ1629"/>
      <c r="CK1629"/>
      <c r="CL1629"/>
      <c r="CM1629"/>
      <c r="CN1629"/>
      <c r="CO1629"/>
      <c r="CP1629"/>
      <c r="CQ1629"/>
      <c r="CR1629"/>
      <c r="CS1629"/>
      <c r="CT1629"/>
      <c r="CU1629"/>
      <c r="CV1629"/>
      <c r="CW1629"/>
      <c r="CX1629"/>
      <c r="CY1629"/>
      <c r="CZ1629"/>
      <c r="DA1629"/>
      <c r="DB1629"/>
      <c r="DC1629"/>
      <c r="DD1629"/>
      <c r="DM1629"/>
      <c r="DN1629"/>
    </row>
    <row r="1630" spans="37:118" x14ac:dyDescent="0.2"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  <c r="BX1630"/>
      <c r="BY1630"/>
      <c r="BZ1630"/>
      <c r="CA1630"/>
      <c r="CB1630"/>
      <c r="CC1630"/>
      <c r="CD1630"/>
      <c r="CE1630"/>
      <c r="CF1630"/>
      <c r="CG1630"/>
      <c r="CH1630"/>
      <c r="CI1630"/>
      <c r="CJ1630"/>
      <c r="CK1630"/>
      <c r="CL1630"/>
      <c r="CM1630"/>
      <c r="CN1630"/>
      <c r="CO1630"/>
      <c r="CP1630"/>
      <c r="CQ1630"/>
      <c r="CR1630"/>
      <c r="CS1630"/>
      <c r="CT1630"/>
      <c r="CU1630"/>
      <c r="CV1630"/>
      <c r="CW1630"/>
      <c r="CX1630"/>
      <c r="CY1630"/>
      <c r="CZ1630"/>
      <c r="DA1630"/>
      <c r="DB1630"/>
      <c r="DC1630"/>
      <c r="DD1630"/>
      <c r="DM1630"/>
      <c r="DN1630"/>
    </row>
    <row r="1631" spans="37:118" x14ac:dyDescent="0.2"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  <c r="BX1631"/>
      <c r="BY1631"/>
      <c r="BZ1631"/>
      <c r="CA1631"/>
      <c r="CB1631"/>
      <c r="CC1631"/>
      <c r="CD1631"/>
      <c r="CE1631"/>
      <c r="CF1631"/>
      <c r="CG1631"/>
      <c r="CH1631"/>
      <c r="CI1631"/>
      <c r="CJ1631"/>
      <c r="CK1631"/>
      <c r="CL1631"/>
      <c r="CM1631"/>
      <c r="CN1631"/>
      <c r="CO1631"/>
      <c r="CP1631"/>
      <c r="CQ1631"/>
      <c r="CR1631"/>
      <c r="CS1631"/>
      <c r="CT1631"/>
      <c r="CU1631"/>
      <c r="CV1631"/>
      <c r="CW1631"/>
      <c r="CX1631"/>
      <c r="CY1631"/>
      <c r="CZ1631"/>
      <c r="DA1631"/>
      <c r="DB1631"/>
      <c r="DC1631"/>
      <c r="DD1631"/>
      <c r="DM1631"/>
      <c r="DN1631"/>
    </row>
    <row r="1632" spans="37:118" x14ac:dyDescent="0.2"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  <c r="BX1632"/>
      <c r="BY1632"/>
      <c r="BZ1632"/>
      <c r="CA1632"/>
      <c r="CB1632"/>
      <c r="CC1632"/>
      <c r="CD1632"/>
      <c r="CE1632"/>
      <c r="CF1632"/>
      <c r="CG1632"/>
      <c r="CH1632"/>
      <c r="CI1632"/>
      <c r="CJ1632"/>
      <c r="CK1632"/>
      <c r="CL1632"/>
      <c r="CM1632"/>
      <c r="CN1632"/>
      <c r="CO1632"/>
      <c r="CP1632"/>
      <c r="CQ1632"/>
      <c r="CR1632"/>
      <c r="CS1632"/>
      <c r="CT1632"/>
      <c r="CU1632"/>
      <c r="CV1632"/>
      <c r="CW1632"/>
      <c r="CX1632"/>
      <c r="CY1632"/>
      <c r="CZ1632"/>
      <c r="DA1632"/>
      <c r="DB1632"/>
      <c r="DC1632"/>
      <c r="DD1632"/>
      <c r="DM1632"/>
      <c r="DN1632"/>
    </row>
    <row r="1633" spans="37:118" x14ac:dyDescent="0.2"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  <c r="CB1633"/>
      <c r="CC1633"/>
      <c r="CD1633"/>
      <c r="CE1633"/>
      <c r="CF1633"/>
      <c r="CG1633"/>
      <c r="CH1633"/>
      <c r="CI1633"/>
      <c r="CJ1633"/>
      <c r="CK1633"/>
      <c r="CL1633"/>
      <c r="CM1633"/>
      <c r="CN1633"/>
      <c r="CO1633"/>
      <c r="CP1633"/>
      <c r="CQ1633"/>
      <c r="CR1633"/>
      <c r="CS1633"/>
      <c r="CT1633"/>
      <c r="CU1633"/>
      <c r="CV1633"/>
      <c r="CW1633"/>
      <c r="CX1633"/>
      <c r="CY1633"/>
      <c r="CZ1633"/>
      <c r="DA1633"/>
      <c r="DB1633"/>
      <c r="DC1633"/>
      <c r="DD1633"/>
      <c r="DM1633"/>
      <c r="DN1633"/>
    </row>
    <row r="1634" spans="37:118" x14ac:dyDescent="0.2"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M1634"/>
      <c r="DN1634"/>
    </row>
    <row r="1635" spans="37:118" x14ac:dyDescent="0.2"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  <c r="BX1635"/>
      <c r="BY1635"/>
      <c r="BZ1635"/>
      <c r="CA1635"/>
      <c r="CB1635"/>
      <c r="CC1635"/>
      <c r="CD1635"/>
      <c r="CE1635"/>
      <c r="CF1635"/>
      <c r="CG1635"/>
      <c r="CH1635"/>
      <c r="CI1635"/>
      <c r="CJ1635"/>
      <c r="CK1635"/>
      <c r="CL1635"/>
      <c r="CM1635"/>
      <c r="CN1635"/>
      <c r="CO1635"/>
      <c r="CP1635"/>
      <c r="CQ1635"/>
      <c r="CR1635"/>
      <c r="CS1635"/>
      <c r="CT1635"/>
      <c r="CU1635"/>
      <c r="CV1635"/>
      <c r="CW1635"/>
      <c r="CX1635"/>
      <c r="CY1635"/>
      <c r="CZ1635"/>
      <c r="DA1635"/>
      <c r="DB1635"/>
      <c r="DC1635"/>
      <c r="DD1635"/>
      <c r="DM1635"/>
      <c r="DN1635"/>
    </row>
    <row r="1636" spans="37:118" x14ac:dyDescent="0.2"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  <c r="BX1636"/>
      <c r="BY1636"/>
      <c r="BZ1636"/>
      <c r="CA1636"/>
      <c r="CB1636"/>
      <c r="CC1636"/>
      <c r="CD1636"/>
      <c r="CE1636"/>
      <c r="CF1636"/>
      <c r="CG1636"/>
      <c r="CH1636"/>
      <c r="CI1636"/>
      <c r="CJ1636"/>
      <c r="CK1636"/>
      <c r="CL1636"/>
      <c r="CM1636"/>
      <c r="CN1636"/>
      <c r="CO1636"/>
      <c r="CP1636"/>
      <c r="CQ1636"/>
      <c r="CR1636"/>
      <c r="CS1636"/>
      <c r="CT1636"/>
      <c r="CU1636"/>
      <c r="CV1636"/>
      <c r="CW1636"/>
      <c r="CX1636"/>
      <c r="CY1636"/>
      <c r="CZ1636"/>
      <c r="DA1636"/>
      <c r="DB1636"/>
      <c r="DC1636"/>
      <c r="DD1636"/>
      <c r="DM1636"/>
      <c r="DN1636"/>
    </row>
    <row r="1637" spans="37:118" x14ac:dyDescent="0.2"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  <c r="BX1637"/>
      <c r="BY1637"/>
      <c r="BZ1637"/>
      <c r="CA1637"/>
      <c r="CB1637"/>
      <c r="CC1637"/>
      <c r="CD1637"/>
      <c r="CE1637"/>
      <c r="CF1637"/>
      <c r="CG1637"/>
      <c r="CH1637"/>
      <c r="CI1637"/>
      <c r="CJ1637"/>
      <c r="CK1637"/>
      <c r="CL1637"/>
      <c r="CM1637"/>
      <c r="CN1637"/>
      <c r="CO1637"/>
      <c r="CP1637"/>
      <c r="CQ1637"/>
      <c r="CR1637"/>
      <c r="CS1637"/>
      <c r="CT1637"/>
      <c r="CU1637"/>
      <c r="CV1637"/>
      <c r="CW1637"/>
      <c r="CX1637"/>
      <c r="CY1637"/>
      <c r="CZ1637"/>
      <c r="DA1637"/>
      <c r="DB1637"/>
      <c r="DC1637"/>
      <c r="DD1637"/>
      <c r="DM1637"/>
      <c r="DN1637"/>
    </row>
    <row r="1638" spans="37:118" x14ac:dyDescent="0.2"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  <c r="BX1638"/>
      <c r="BY1638"/>
      <c r="BZ1638"/>
      <c r="CA1638"/>
      <c r="CB1638"/>
      <c r="CC1638"/>
      <c r="CD1638"/>
      <c r="CE1638"/>
      <c r="CF1638"/>
      <c r="CG1638"/>
      <c r="CH1638"/>
      <c r="CI1638"/>
      <c r="CJ1638"/>
      <c r="CK1638"/>
      <c r="CL1638"/>
      <c r="CM1638"/>
      <c r="CN1638"/>
      <c r="CO1638"/>
      <c r="CP1638"/>
      <c r="CQ1638"/>
      <c r="CR1638"/>
      <c r="CS1638"/>
      <c r="CT1638"/>
      <c r="CU1638"/>
      <c r="CV1638"/>
      <c r="CW1638"/>
      <c r="CX1638"/>
      <c r="CY1638"/>
      <c r="CZ1638"/>
      <c r="DA1638"/>
      <c r="DB1638"/>
      <c r="DC1638"/>
      <c r="DD1638"/>
      <c r="DM1638"/>
      <c r="DN1638"/>
    </row>
    <row r="1639" spans="37:118" x14ac:dyDescent="0.2"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  <c r="BX1639"/>
      <c r="BY1639"/>
      <c r="BZ1639"/>
      <c r="CA1639"/>
      <c r="CB1639"/>
      <c r="CC1639"/>
      <c r="CD1639"/>
      <c r="CE1639"/>
      <c r="CF1639"/>
      <c r="CG1639"/>
      <c r="CH1639"/>
      <c r="CI1639"/>
      <c r="CJ1639"/>
      <c r="CK1639"/>
      <c r="CL1639"/>
      <c r="CM1639"/>
      <c r="CN1639"/>
      <c r="CO1639"/>
      <c r="CP1639"/>
      <c r="CQ1639"/>
      <c r="CR1639"/>
      <c r="CS1639"/>
      <c r="CT1639"/>
      <c r="CU1639"/>
      <c r="CV1639"/>
      <c r="CW1639"/>
      <c r="CX1639"/>
      <c r="CY1639"/>
      <c r="CZ1639"/>
      <c r="DA1639"/>
      <c r="DB1639"/>
      <c r="DC1639"/>
      <c r="DD1639"/>
      <c r="DM1639"/>
      <c r="DN1639"/>
    </row>
    <row r="1640" spans="37:118" x14ac:dyDescent="0.2"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  <c r="BX1640"/>
      <c r="BY1640"/>
      <c r="BZ1640"/>
      <c r="CA1640"/>
      <c r="CB1640"/>
      <c r="CC1640"/>
      <c r="CD1640"/>
      <c r="CE1640"/>
      <c r="CF1640"/>
      <c r="CG1640"/>
      <c r="CH1640"/>
      <c r="CI1640"/>
      <c r="CJ1640"/>
      <c r="CK1640"/>
      <c r="CL1640"/>
      <c r="CM1640"/>
      <c r="CN1640"/>
      <c r="CO1640"/>
      <c r="CP1640"/>
      <c r="CQ1640"/>
      <c r="CR1640"/>
      <c r="CS1640"/>
      <c r="CT1640"/>
      <c r="CU1640"/>
      <c r="CV1640"/>
      <c r="CW1640"/>
      <c r="CX1640"/>
      <c r="CY1640"/>
      <c r="CZ1640"/>
      <c r="DA1640"/>
      <c r="DB1640"/>
      <c r="DC1640"/>
      <c r="DD1640"/>
      <c r="DM1640"/>
      <c r="DN1640"/>
    </row>
    <row r="1641" spans="37:118" x14ac:dyDescent="0.2"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  <c r="BX1641"/>
      <c r="BY1641"/>
      <c r="BZ1641"/>
      <c r="CA1641"/>
      <c r="CB1641"/>
      <c r="CC1641"/>
      <c r="CD1641"/>
      <c r="CE1641"/>
      <c r="CF1641"/>
      <c r="CG1641"/>
      <c r="CH1641"/>
      <c r="CI1641"/>
      <c r="CJ1641"/>
      <c r="CK1641"/>
      <c r="CL1641"/>
      <c r="CM1641"/>
      <c r="CN1641"/>
      <c r="CO1641"/>
      <c r="CP1641"/>
      <c r="CQ1641"/>
      <c r="CR1641"/>
      <c r="CS1641"/>
      <c r="CT1641"/>
      <c r="CU1641"/>
      <c r="CV1641"/>
      <c r="CW1641"/>
      <c r="CX1641"/>
      <c r="CY1641"/>
      <c r="CZ1641"/>
      <c r="DA1641"/>
      <c r="DB1641"/>
      <c r="DC1641"/>
      <c r="DD1641"/>
      <c r="DM1641"/>
      <c r="DN1641"/>
    </row>
    <row r="1642" spans="37:118" x14ac:dyDescent="0.2"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  <c r="BX1642"/>
      <c r="BY1642"/>
      <c r="BZ1642"/>
      <c r="CA1642"/>
      <c r="CB1642"/>
      <c r="CC1642"/>
      <c r="CD1642"/>
      <c r="CE1642"/>
      <c r="CF1642"/>
      <c r="CG1642"/>
      <c r="CH1642"/>
      <c r="CI1642"/>
      <c r="CJ1642"/>
      <c r="CK1642"/>
      <c r="CL1642"/>
      <c r="CM1642"/>
      <c r="CN1642"/>
      <c r="CO1642"/>
      <c r="CP1642"/>
      <c r="CQ1642"/>
      <c r="CR1642"/>
      <c r="CS1642"/>
      <c r="CT1642"/>
      <c r="CU1642"/>
      <c r="CV1642"/>
      <c r="CW1642"/>
      <c r="CX1642"/>
      <c r="CY1642"/>
      <c r="CZ1642"/>
      <c r="DA1642"/>
      <c r="DB1642"/>
      <c r="DC1642"/>
      <c r="DD1642"/>
      <c r="DM1642"/>
      <c r="DN1642"/>
    </row>
    <row r="1643" spans="37:118" x14ac:dyDescent="0.2"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  <c r="BX1643"/>
      <c r="BY1643"/>
      <c r="BZ1643"/>
      <c r="CA1643"/>
      <c r="CB1643"/>
      <c r="CC1643"/>
      <c r="CD1643"/>
      <c r="CE1643"/>
      <c r="CF1643"/>
      <c r="CG1643"/>
      <c r="CH1643"/>
      <c r="CI1643"/>
      <c r="CJ1643"/>
      <c r="CK1643"/>
      <c r="CL1643"/>
      <c r="CM1643"/>
      <c r="CN1643"/>
      <c r="CO1643"/>
      <c r="CP1643"/>
      <c r="CQ1643"/>
      <c r="CR1643"/>
      <c r="CS1643"/>
      <c r="CT1643"/>
      <c r="CU1643"/>
      <c r="CV1643"/>
      <c r="CW1643"/>
      <c r="CX1643"/>
      <c r="CY1643"/>
      <c r="CZ1643"/>
      <c r="DA1643"/>
      <c r="DB1643"/>
      <c r="DC1643"/>
      <c r="DD1643"/>
      <c r="DM1643"/>
      <c r="DN1643"/>
    </row>
    <row r="1644" spans="37:118" x14ac:dyDescent="0.2"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  <c r="BX1644"/>
      <c r="BY1644"/>
      <c r="BZ1644"/>
      <c r="CA1644"/>
      <c r="CB1644"/>
      <c r="CC1644"/>
      <c r="CD1644"/>
      <c r="CE1644"/>
      <c r="CF1644"/>
      <c r="CG1644"/>
      <c r="CH1644"/>
      <c r="CI1644"/>
      <c r="CJ1644"/>
      <c r="CK1644"/>
      <c r="CL1644"/>
      <c r="CM1644"/>
      <c r="CN1644"/>
      <c r="CO1644"/>
      <c r="CP1644"/>
      <c r="CQ1644"/>
      <c r="CR1644"/>
      <c r="CS1644"/>
      <c r="CT1644"/>
      <c r="CU1644"/>
      <c r="CV1644"/>
      <c r="CW1644"/>
      <c r="CX1644"/>
      <c r="CY1644"/>
      <c r="CZ1644"/>
      <c r="DA1644"/>
      <c r="DB1644"/>
      <c r="DC1644"/>
      <c r="DD1644"/>
      <c r="DM1644"/>
      <c r="DN1644"/>
    </row>
    <row r="1645" spans="37:118" x14ac:dyDescent="0.2"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  <c r="BX1645"/>
      <c r="BY1645"/>
      <c r="BZ1645"/>
      <c r="CA1645"/>
      <c r="CB1645"/>
      <c r="CC1645"/>
      <c r="CD1645"/>
      <c r="CE1645"/>
      <c r="CF1645"/>
      <c r="CG1645"/>
      <c r="CH1645"/>
      <c r="CI1645"/>
      <c r="CJ1645"/>
      <c r="CK1645"/>
      <c r="CL1645"/>
      <c r="CM1645"/>
      <c r="CN1645"/>
      <c r="CO1645"/>
      <c r="CP1645"/>
      <c r="CQ1645"/>
      <c r="CR1645"/>
      <c r="CS1645"/>
      <c r="CT1645"/>
      <c r="CU1645"/>
      <c r="CV1645"/>
      <c r="CW1645"/>
      <c r="CX1645"/>
      <c r="CY1645"/>
      <c r="CZ1645"/>
      <c r="DA1645"/>
      <c r="DB1645"/>
      <c r="DC1645"/>
      <c r="DD1645"/>
      <c r="DM1645"/>
      <c r="DN1645"/>
    </row>
    <row r="1646" spans="37:118" x14ac:dyDescent="0.2"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  <c r="BX1646"/>
      <c r="BY1646"/>
      <c r="BZ1646"/>
      <c r="CA1646"/>
      <c r="CB1646"/>
      <c r="CC1646"/>
      <c r="CD1646"/>
      <c r="CE1646"/>
      <c r="CF1646"/>
      <c r="CG1646"/>
      <c r="CH1646"/>
      <c r="CI1646"/>
      <c r="CJ1646"/>
      <c r="CK1646"/>
      <c r="CL1646"/>
      <c r="CM1646"/>
      <c r="CN1646"/>
      <c r="CO1646"/>
      <c r="CP1646"/>
      <c r="CQ1646"/>
      <c r="CR1646"/>
      <c r="CS1646"/>
      <c r="CT1646"/>
      <c r="CU1646"/>
      <c r="CV1646"/>
      <c r="CW1646"/>
      <c r="CX1646"/>
      <c r="CY1646"/>
      <c r="CZ1646"/>
      <c r="DA1646"/>
      <c r="DB1646"/>
      <c r="DC1646"/>
      <c r="DD1646"/>
      <c r="DM1646"/>
      <c r="DN1646"/>
    </row>
    <row r="1647" spans="37:118" x14ac:dyDescent="0.2"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  <c r="BX1647"/>
      <c r="BY1647"/>
      <c r="BZ1647"/>
      <c r="CA1647"/>
      <c r="CB1647"/>
      <c r="CC1647"/>
      <c r="CD1647"/>
      <c r="CE1647"/>
      <c r="CF1647"/>
      <c r="CG1647"/>
      <c r="CH1647"/>
      <c r="CI1647"/>
      <c r="CJ1647"/>
      <c r="CK1647"/>
      <c r="CL1647"/>
      <c r="CM1647"/>
      <c r="CN1647"/>
      <c r="CO1647"/>
      <c r="CP1647"/>
      <c r="CQ1647"/>
      <c r="CR1647"/>
      <c r="CS1647"/>
      <c r="CT1647"/>
      <c r="CU1647"/>
      <c r="CV1647"/>
      <c r="CW1647"/>
      <c r="CX1647"/>
      <c r="CY1647"/>
      <c r="CZ1647"/>
      <c r="DA1647"/>
      <c r="DB1647"/>
      <c r="DC1647"/>
      <c r="DD1647"/>
      <c r="DM1647"/>
      <c r="DN1647"/>
    </row>
    <row r="1648" spans="37:118" x14ac:dyDescent="0.2"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  <c r="BX1648"/>
      <c r="BY1648"/>
      <c r="BZ1648"/>
      <c r="CA1648"/>
      <c r="CB1648"/>
      <c r="CC1648"/>
      <c r="CD1648"/>
      <c r="CE1648"/>
      <c r="CF1648"/>
      <c r="CG1648"/>
      <c r="CH1648"/>
      <c r="CI1648"/>
      <c r="CJ1648"/>
      <c r="CK1648"/>
      <c r="CL1648"/>
      <c r="CM1648"/>
      <c r="CN1648"/>
      <c r="CO1648"/>
      <c r="CP1648"/>
      <c r="CQ1648"/>
      <c r="CR1648"/>
      <c r="CS1648"/>
      <c r="CT1648"/>
      <c r="CU1648"/>
      <c r="CV1648"/>
      <c r="CW1648"/>
      <c r="CX1648"/>
      <c r="CY1648"/>
      <c r="CZ1648"/>
      <c r="DA1648"/>
      <c r="DB1648"/>
      <c r="DC1648"/>
      <c r="DD1648"/>
      <c r="DM1648"/>
      <c r="DN1648"/>
    </row>
    <row r="1649" spans="37:118" x14ac:dyDescent="0.2"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  <c r="CB1649"/>
      <c r="CC1649"/>
      <c r="CD1649"/>
      <c r="CE1649"/>
      <c r="CF1649"/>
      <c r="CG1649"/>
      <c r="CH1649"/>
      <c r="CI1649"/>
      <c r="CJ1649"/>
      <c r="CK1649"/>
      <c r="CL1649"/>
      <c r="CM1649"/>
      <c r="CN1649"/>
      <c r="CO1649"/>
      <c r="CP1649"/>
      <c r="CQ1649"/>
      <c r="CR1649"/>
      <c r="CS1649"/>
      <c r="CT1649"/>
      <c r="CU1649"/>
      <c r="CV1649"/>
      <c r="CW1649"/>
      <c r="CX1649"/>
      <c r="CY1649"/>
      <c r="CZ1649"/>
      <c r="DA1649"/>
      <c r="DB1649"/>
      <c r="DC1649"/>
      <c r="DD1649"/>
      <c r="DM1649"/>
      <c r="DN1649"/>
    </row>
    <row r="1650" spans="37:118" x14ac:dyDescent="0.2"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M1650"/>
      <c r="DN1650"/>
    </row>
    <row r="1651" spans="37:118" x14ac:dyDescent="0.2"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  <c r="CB1651"/>
      <c r="CC1651"/>
      <c r="CD1651"/>
      <c r="CE1651"/>
      <c r="CF1651"/>
      <c r="CG1651"/>
      <c r="CH1651"/>
      <c r="CI1651"/>
      <c r="CJ1651"/>
      <c r="CK1651"/>
      <c r="CL1651"/>
      <c r="CM1651"/>
      <c r="CN1651"/>
      <c r="CO1651"/>
      <c r="CP1651"/>
      <c r="CQ1651"/>
      <c r="CR1651"/>
      <c r="CS1651"/>
      <c r="CT1651"/>
      <c r="CU1651"/>
      <c r="CV1651"/>
      <c r="CW1651"/>
      <c r="CX1651"/>
      <c r="CY1651"/>
      <c r="CZ1651"/>
      <c r="DA1651"/>
      <c r="DB1651"/>
      <c r="DC1651"/>
      <c r="DD1651"/>
      <c r="DM1651"/>
      <c r="DN1651"/>
    </row>
    <row r="1652" spans="37:118" x14ac:dyDescent="0.2"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M1652"/>
      <c r="DN1652"/>
    </row>
    <row r="1653" spans="37:118" x14ac:dyDescent="0.2"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  <c r="CB1653"/>
      <c r="CC1653"/>
      <c r="CD1653"/>
      <c r="CE1653"/>
      <c r="CF1653"/>
      <c r="CG1653"/>
      <c r="CH1653"/>
      <c r="CI1653"/>
      <c r="CJ1653"/>
      <c r="CK1653"/>
      <c r="CL1653"/>
      <c r="CM1653"/>
      <c r="CN1653"/>
      <c r="CO1653"/>
      <c r="CP1653"/>
      <c r="CQ1653"/>
      <c r="CR1653"/>
      <c r="CS1653"/>
      <c r="CT1653"/>
      <c r="CU1653"/>
      <c r="CV1653"/>
      <c r="CW1653"/>
      <c r="CX1653"/>
      <c r="CY1653"/>
      <c r="CZ1653"/>
      <c r="DA1653"/>
      <c r="DB1653"/>
      <c r="DC1653"/>
      <c r="DD1653"/>
      <c r="DM1653"/>
      <c r="DN1653"/>
    </row>
    <row r="1654" spans="37:118" x14ac:dyDescent="0.2"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M1654"/>
      <c r="DN1654"/>
    </row>
    <row r="1655" spans="37:118" x14ac:dyDescent="0.2"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  <c r="CB1655"/>
      <c r="CC1655"/>
      <c r="CD1655"/>
      <c r="CE1655"/>
      <c r="CF1655"/>
      <c r="CG1655"/>
      <c r="CH1655"/>
      <c r="CI1655"/>
      <c r="CJ1655"/>
      <c r="CK1655"/>
      <c r="CL1655"/>
      <c r="CM1655"/>
      <c r="CN1655"/>
      <c r="CO1655"/>
      <c r="CP1655"/>
      <c r="CQ1655"/>
      <c r="CR1655"/>
      <c r="CS1655"/>
      <c r="CT1655"/>
      <c r="CU1655"/>
      <c r="CV1655"/>
      <c r="CW1655"/>
      <c r="CX1655"/>
      <c r="CY1655"/>
      <c r="CZ1655"/>
      <c r="DA1655"/>
      <c r="DB1655"/>
      <c r="DC1655"/>
      <c r="DD1655"/>
      <c r="DM1655"/>
      <c r="DN1655"/>
    </row>
    <row r="1656" spans="37:118" x14ac:dyDescent="0.2"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M1656"/>
      <c r="DN1656"/>
    </row>
    <row r="1657" spans="37:118" x14ac:dyDescent="0.2"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  <c r="BX1657"/>
      <c r="BY1657"/>
      <c r="BZ1657"/>
      <c r="CA1657"/>
      <c r="CB1657"/>
      <c r="CC1657"/>
      <c r="CD1657"/>
      <c r="CE1657"/>
      <c r="CF1657"/>
      <c r="CG1657"/>
      <c r="CH1657"/>
      <c r="CI1657"/>
      <c r="CJ1657"/>
      <c r="CK1657"/>
      <c r="CL1657"/>
      <c r="CM1657"/>
      <c r="CN1657"/>
      <c r="CO1657"/>
      <c r="CP1657"/>
      <c r="CQ1657"/>
      <c r="CR1657"/>
      <c r="CS1657"/>
      <c r="CT1657"/>
      <c r="CU1657"/>
      <c r="CV1657"/>
      <c r="CW1657"/>
      <c r="CX1657"/>
      <c r="CY1657"/>
      <c r="CZ1657"/>
      <c r="DA1657"/>
      <c r="DB1657"/>
      <c r="DC1657"/>
      <c r="DD1657"/>
      <c r="DM1657"/>
      <c r="DN1657"/>
    </row>
    <row r="1658" spans="37:118" x14ac:dyDescent="0.2"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  <c r="BX1658"/>
      <c r="BY1658"/>
      <c r="BZ1658"/>
      <c r="CA1658"/>
      <c r="CB1658"/>
      <c r="CC1658"/>
      <c r="CD1658"/>
      <c r="CE1658"/>
      <c r="CF1658"/>
      <c r="CG1658"/>
      <c r="CH1658"/>
      <c r="CI1658"/>
      <c r="CJ1658"/>
      <c r="CK1658"/>
      <c r="CL1658"/>
      <c r="CM1658"/>
      <c r="CN1658"/>
      <c r="CO1658"/>
      <c r="CP1658"/>
      <c r="CQ1658"/>
      <c r="CR1658"/>
      <c r="CS1658"/>
      <c r="CT1658"/>
      <c r="CU1658"/>
      <c r="CV1658"/>
      <c r="CW1658"/>
      <c r="CX1658"/>
      <c r="CY1658"/>
      <c r="CZ1658"/>
      <c r="DA1658"/>
      <c r="DB1658"/>
      <c r="DC1658"/>
      <c r="DD1658"/>
      <c r="DM1658"/>
      <c r="DN1658"/>
    </row>
    <row r="1659" spans="37:118" x14ac:dyDescent="0.2"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  <c r="BX1659"/>
      <c r="BY1659"/>
      <c r="BZ1659"/>
      <c r="CA1659"/>
      <c r="CB1659"/>
      <c r="CC1659"/>
      <c r="CD1659"/>
      <c r="CE1659"/>
      <c r="CF1659"/>
      <c r="CG1659"/>
      <c r="CH1659"/>
      <c r="CI1659"/>
      <c r="CJ1659"/>
      <c r="CK1659"/>
      <c r="CL1659"/>
      <c r="CM1659"/>
      <c r="CN1659"/>
      <c r="CO1659"/>
      <c r="CP1659"/>
      <c r="CQ1659"/>
      <c r="CR1659"/>
      <c r="CS1659"/>
      <c r="CT1659"/>
      <c r="CU1659"/>
      <c r="CV1659"/>
      <c r="CW1659"/>
      <c r="CX1659"/>
      <c r="CY1659"/>
      <c r="CZ1659"/>
      <c r="DA1659"/>
      <c r="DB1659"/>
      <c r="DC1659"/>
      <c r="DD1659"/>
      <c r="DM1659"/>
      <c r="DN1659"/>
    </row>
    <row r="1660" spans="37:118" x14ac:dyDescent="0.2"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  <c r="BX1660"/>
      <c r="BY1660"/>
      <c r="BZ1660"/>
      <c r="CA1660"/>
      <c r="CB1660"/>
      <c r="CC1660"/>
      <c r="CD1660"/>
      <c r="CE1660"/>
      <c r="CF1660"/>
      <c r="CG1660"/>
      <c r="CH1660"/>
      <c r="CI1660"/>
      <c r="CJ1660"/>
      <c r="CK1660"/>
      <c r="CL1660"/>
      <c r="CM1660"/>
      <c r="CN1660"/>
      <c r="CO1660"/>
      <c r="CP1660"/>
      <c r="CQ1660"/>
      <c r="CR1660"/>
      <c r="CS1660"/>
      <c r="CT1660"/>
      <c r="CU1660"/>
      <c r="CV1660"/>
      <c r="CW1660"/>
      <c r="CX1660"/>
      <c r="CY1660"/>
      <c r="CZ1660"/>
      <c r="DA1660"/>
      <c r="DB1660"/>
      <c r="DC1660"/>
      <c r="DD1660"/>
      <c r="DM1660"/>
      <c r="DN1660"/>
    </row>
    <row r="1661" spans="37:118" x14ac:dyDescent="0.2"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  <c r="BX1661"/>
      <c r="BY1661"/>
      <c r="BZ1661"/>
      <c r="CA1661"/>
      <c r="CB1661"/>
      <c r="CC1661"/>
      <c r="CD1661"/>
      <c r="CE1661"/>
      <c r="CF1661"/>
      <c r="CG1661"/>
      <c r="CH1661"/>
      <c r="CI1661"/>
      <c r="CJ1661"/>
      <c r="CK1661"/>
      <c r="CL1661"/>
      <c r="CM1661"/>
      <c r="CN1661"/>
      <c r="CO1661"/>
      <c r="CP1661"/>
      <c r="CQ1661"/>
      <c r="CR1661"/>
      <c r="CS1661"/>
      <c r="CT1661"/>
      <c r="CU1661"/>
      <c r="CV1661"/>
      <c r="CW1661"/>
      <c r="CX1661"/>
      <c r="CY1661"/>
      <c r="CZ1661"/>
      <c r="DA1661"/>
      <c r="DB1661"/>
      <c r="DC1661"/>
      <c r="DD1661"/>
      <c r="DM1661"/>
      <c r="DN1661"/>
    </row>
    <row r="1662" spans="37:118" x14ac:dyDescent="0.2"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  <c r="BX1662"/>
      <c r="BY1662"/>
      <c r="BZ1662"/>
      <c r="CA1662"/>
      <c r="CB1662"/>
      <c r="CC1662"/>
      <c r="CD1662"/>
      <c r="CE1662"/>
      <c r="CF1662"/>
      <c r="CG1662"/>
      <c r="CH1662"/>
      <c r="CI1662"/>
      <c r="CJ1662"/>
      <c r="CK1662"/>
      <c r="CL1662"/>
      <c r="CM1662"/>
      <c r="CN1662"/>
      <c r="CO1662"/>
      <c r="CP1662"/>
      <c r="CQ1662"/>
      <c r="CR1662"/>
      <c r="CS1662"/>
      <c r="CT1662"/>
      <c r="CU1662"/>
      <c r="CV1662"/>
      <c r="CW1662"/>
      <c r="CX1662"/>
      <c r="CY1662"/>
      <c r="CZ1662"/>
      <c r="DA1662"/>
      <c r="DB1662"/>
      <c r="DC1662"/>
      <c r="DD1662"/>
      <c r="DM1662"/>
      <c r="DN1662"/>
    </row>
    <row r="1663" spans="37:118" x14ac:dyDescent="0.2"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  <c r="BX1663"/>
      <c r="BY1663"/>
      <c r="BZ1663"/>
      <c r="CA1663"/>
      <c r="CB1663"/>
      <c r="CC1663"/>
      <c r="CD1663"/>
      <c r="CE1663"/>
      <c r="CF1663"/>
      <c r="CG1663"/>
      <c r="CH1663"/>
      <c r="CI1663"/>
      <c r="CJ1663"/>
      <c r="CK1663"/>
      <c r="CL1663"/>
      <c r="CM1663"/>
      <c r="CN1663"/>
      <c r="CO1663"/>
      <c r="CP1663"/>
      <c r="CQ1663"/>
      <c r="CR1663"/>
      <c r="CS1663"/>
      <c r="CT1663"/>
      <c r="CU1663"/>
      <c r="CV1663"/>
      <c r="CW1663"/>
      <c r="CX1663"/>
      <c r="CY1663"/>
      <c r="CZ1663"/>
      <c r="DA1663"/>
      <c r="DB1663"/>
      <c r="DC1663"/>
      <c r="DD1663"/>
      <c r="DM1663"/>
      <c r="DN1663"/>
    </row>
    <row r="1664" spans="37:118" x14ac:dyDescent="0.2"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  <c r="BX1664"/>
      <c r="BY1664"/>
      <c r="BZ1664"/>
      <c r="CA1664"/>
      <c r="CB1664"/>
      <c r="CC1664"/>
      <c r="CD1664"/>
      <c r="CE1664"/>
      <c r="CF1664"/>
      <c r="CG1664"/>
      <c r="CH1664"/>
      <c r="CI1664"/>
      <c r="CJ1664"/>
      <c r="CK1664"/>
      <c r="CL1664"/>
      <c r="CM1664"/>
      <c r="CN1664"/>
      <c r="CO1664"/>
      <c r="CP1664"/>
      <c r="CQ1664"/>
      <c r="CR1664"/>
      <c r="CS1664"/>
      <c r="CT1664"/>
      <c r="CU1664"/>
      <c r="CV1664"/>
      <c r="CW1664"/>
      <c r="CX1664"/>
      <c r="CY1664"/>
      <c r="CZ1664"/>
      <c r="DA1664"/>
      <c r="DB1664"/>
      <c r="DC1664"/>
      <c r="DD1664"/>
      <c r="DM1664"/>
      <c r="DN1664"/>
    </row>
    <row r="1665" spans="37:118" x14ac:dyDescent="0.2"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  <c r="BX1665"/>
      <c r="BY1665"/>
      <c r="BZ1665"/>
      <c r="CA1665"/>
      <c r="CB1665"/>
      <c r="CC1665"/>
      <c r="CD1665"/>
      <c r="CE1665"/>
      <c r="CF1665"/>
      <c r="CG1665"/>
      <c r="CH1665"/>
      <c r="CI1665"/>
      <c r="CJ1665"/>
      <c r="CK1665"/>
      <c r="CL1665"/>
      <c r="CM1665"/>
      <c r="CN1665"/>
      <c r="CO1665"/>
      <c r="CP1665"/>
      <c r="CQ1665"/>
      <c r="CR1665"/>
      <c r="CS1665"/>
      <c r="CT1665"/>
      <c r="CU1665"/>
      <c r="CV1665"/>
      <c r="CW1665"/>
      <c r="CX1665"/>
      <c r="CY1665"/>
      <c r="CZ1665"/>
      <c r="DA1665"/>
      <c r="DB1665"/>
      <c r="DC1665"/>
      <c r="DD1665"/>
      <c r="DM1665"/>
      <c r="DN1665"/>
    </row>
    <row r="1666" spans="37:118" x14ac:dyDescent="0.2"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  <c r="BX1666"/>
      <c r="BY1666"/>
      <c r="BZ1666"/>
      <c r="CA1666"/>
      <c r="CB1666"/>
      <c r="CC1666"/>
      <c r="CD1666"/>
      <c r="CE1666"/>
      <c r="CF1666"/>
      <c r="CG1666"/>
      <c r="CH1666"/>
      <c r="CI1666"/>
      <c r="CJ1666"/>
      <c r="CK1666"/>
      <c r="CL1666"/>
      <c r="CM1666"/>
      <c r="CN1666"/>
      <c r="CO1666"/>
      <c r="CP1666"/>
      <c r="CQ1666"/>
      <c r="CR1666"/>
      <c r="CS1666"/>
      <c r="CT1666"/>
      <c r="CU1666"/>
      <c r="CV1666"/>
      <c r="CW1666"/>
      <c r="CX1666"/>
      <c r="CY1666"/>
      <c r="CZ1666"/>
      <c r="DA1666"/>
      <c r="DB1666"/>
      <c r="DC1666"/>
      <c r="DD1666"/>
      <c r="DM1666"/>
      <c r="DN1666"/>
    </row>
    <row r="1667" spans="37:118" x14ac:dyDescent="0.2"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  <c r="CB1667"/>
      <c r="CC1667"/>
      <c r="CD1667"/>
      <c r="CE1667"/>
      <c r="CF1667"/>
      <c r="CG1667"/>
      <c r="CH1667"/>
      <c r="CI1667"/>
      <c r="CJ1667"/>
      <c r="CK1667"/>
      <c r="CL1667"/>
      <c r="CM1667"/>
      <c r="CN1667"/>
      <c r="CO1667"/>
      <c r="CP1667"/>
      <c r="CQ1667"/>
      <c r="CR1667"/>
      <c r="CS1667"/>
      <c r="CT1667"/>
      <c r="CU1667"/>
      <c r="CV1667"/>
      <c r="CW1667"/>
      <c r="CX1667"/>
      <c r="CY1667"/>
      <c r="CZ1667"/>
      <c r="DA1667"/>
      <c r="DB1667"/>
      <c r="DC1667"/>
      <c r="DD1667"/>
      <c r="DM1667"/>
      <c r="DN1667"/>
    </row>
    <row r="1668" spans="37:118" x14ac:dyDescent="0.2"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M1668"/>
      <c r="DN1668"/>
    </row>
    <row r="1669" spans="37:118" x14ac:dyDescent="0.2"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  <c r="CB1669"/>
      <c r="CC1669"/>
      <c r="CD1669"/>
      <c r="CE1669"/>
      <c r="CF1669"/>
      <c r="CG1669"/>
      <c r="CH1669"/>
      <c r="CI1669"/>
      <c r="CJ1669"/>
      <c r="CK1669"/>
      <c r="CL1669"/>
      <c r="CM1669"/>
      <c r="CN1669"/>
      <c r="CO1669"/>
      <c r="CP1669"/>
      <c r="CQ1669"/>
      <c r="CR1669"/>
      <c r="CS1669"/>
      <c r="CT1669"/>
      <c r="CU1669"/>
      <c r="CV1669"/>
      <c r="CW1669"/>
      <c r="CX1669"/>
      <c r="CY1669"/>
      <c r="CZ1669"/>
      <c r="DA1669"/>
      <c r="DB1669"/>
      <c r="DC1669"/>
      <c r="DD1669"/>
      <c r="DM1669"/>
      <c r="DN1669"/>
    </row>
    <row r="1670" spans="37:118" x14ac:dyDescent="0.2"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M1670"/>
      <c r="DN1670"/>
    </row>
    <row r="1671" spans="37:118" x14ac:dyDescent="0.2"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  <c r="BX1671"/>
      <c r="BY1671"/>
      <c r="BZ1671"/>
      <c r="CA1671"/>
      <c r="CB1671"/>
      <c r="CC1671"/>
      <c r="CD1671"/>
      <c r="CE1671"/>
      <c r="CF1671"/>
      <c r="CG1671"/>
      <c r="CH1671"/>
      <c r="CI1671"/>
      <c r="CJ1671"/>
      <c r="CK1671"/>
      <c r="CL1671"/>
      <c r="CM1671"/>
      <c r="CN1671"/>
      <c r="CO1671"/>
      <c r="CP1671"/>
      <c r="CQ1671"/>
      <c r="CR1671"/>
      <c r="CS1671"/>
      <c r="CT1671"/>
      <c r="CU1671"/>
      <c r="CV1671"/>
      <c r="CW1671"/>
      <c r="CX1671"/>
      <c r="CY1671"/>
      <c r="CZ1671"/>
      <c r="DA1671"/>
      <c r="DB1671"/>
      <c r="DC1671"/>
      <c r="DD1671"/>
      <c r="DM1671"/>
      <c r="DN1671"/>
    </row>
    <row r="1672" spans="37:118" x14ac:dyDescent="0.2"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  <c r="BX1672"/>
      <c r="BY1672"/>
      <c r="BZ1672"/>
      <c r="CA1672"/>
      <c r="CB1672"/>
      <c r="CC1672"/>
      <c r="CD1672"/>
      <c r="CE1672"/>
      <c r="CF1672"/>
      <c r="CG1672"/>
      <c r="CH1672"/>
      <c r="CI1672"/>
      <c r="CJ1672"/>
      <c r="CK1672"/>
      <c r="CL1672"/>
      <c r="CM1672"/>
      <c r="CN1672"/>
      <c r="CO1672"/>
      <c r="CP1672"/>
      <c r="CQ1672"/>
      <c r="CR1672"/>
      <c r="CS1672"/>
      <c r="CT1672"/>
      <c r="CU1672"/>
      <c r="CV1672"/>
      <c r="CW1672"/>
      <c r="CX1672"/>
      <c r="CY1672"/>
      <c r="CZ1672"/>
      <c r="DA1672"/>
      <c r="DB1672"/>
      <c r="DC1672"/>
      <c r="DD1672"/>
      <c r="DM1672"/>
      <c r="DN1672"/>
    </row>
    <row r="1673" spans="37:118" x14ac:dyDescent="0.2"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  <c r="BX1673"/>
      <c r="BY1673"/>
      <c r="BZ1673"/>
      <c r="CA1673"/>
      <c r="CB1673"/>
      <c r="CC1673"/>
      <c r="CD1673"/>
      <c r="CE1673"/>
      <c r="CF1673"/>
      <c r="CG1673"/>
      <c r="CH1673"/>
      <c r="CI1673"/>
      <c r="CJ1673"/>
      <c r="CK1673"/>
      <c r="CL1673"/>
      <c r="CM1673"/>
      <c r="CN1673"/>
      <c r="CO1673"/>
      <c r="CP1673"/>
      <c r="CQ1673"/>
      <c r="CR1673"/>
      <c r="CS1673"/>
      <c r="CT1673"/>
      <c r="CU1673"/>
      <c r="CV1673"/>
      <c r="CW1673"/>
      <c r="CX1673"/>
      <c r="CY1673"/>
      <c r="CZ1673"/>
      <c r="DA1673"/>
      <c r="DB1673"/>
      <c r="DC1673"/>
      <c r="DD1673"/>
      <c r="DM1673"/>
      <c r="DN1673"/>
    </row>
    <row r="1674" spans="37:118" x14ac:dyDescent="0.2"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  <c r="BX1674"/>
      <c r="BY1674"/>
      <c r="BZ1674"/>
      <c r="CA1674"/>
      <c r="CB1674"/>
      <c r="CC1674"/>
      <c r="CD1674"/>
      <c r="CE1674"/>
      <c r="CF1674"/>
      <c r="CG1674"/>
      <c r="CH1674"/>
      <c r="CI1674"/>
      <c r="CJ1674"/>
      <c r="CK1674"/>
      <c r="CL1674"/>
      <c r="CM1674"/>
      <c r="CN1674"/>
      <c r="CO1674"/>
      <c r="CP1674"/>
      <c r="CQ1674"/>
      <c r="CR1674"/>
      <c r="CS1674"/>
      <c r="CT1674"/>
      <c r="CU1674"/>
      <c r="CV1674"/>
      <c r="CW1674"/>
      <c r="CX1674"/>
      <c r="CY1674"/>
      <c r="CZ1674"/>
      <c r="DA1674"/>
      <c r="DB1674"/>
      <c r="DC1674"/>
      <c r="DD1674"/>
      <c r="DM1674"/>
      <c r="DN1674"/>
    </row>
    <row r="1675" spans="37:118" x14ac:dyDescent="0.2"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  <c r="BX1675"/>
      <c r="BY1675"/>
      <c r="BZ1675"/>
      <c r="CA1675"/>
      <c r="CB1675"/>
      <c r="CC1675"/>
      <c r="CD1675"/>
      <c r="CE1675"/>
      <c r="CF1675"/>
      <c r="CG1675"/>
      <c r="CH1675"/>
      <c r="CI1675"/>
      <c r="CJ1675"/>
      <c r="CK1675"/>
      <c r="CL1675"/>
      <c r="CM1675"/>
      <c r="CN1675"/>
      <c r="CO1675"/>
      <c r="CP1675"/>
      <c r="CQ1675"/>
      <c r="CR1675"/>
      <c r="CS1675"/>
      <c r="CT1675"/>
      <c r="CU1675"/>
      <c r="CV1675"/>
      <c r="CW1675"/>
      <c r="CX1675"/>
      <c r="CY1675"/>
      <c r="CZ1675"/>
      <c r="DA1675"/>
      <c r="DB1675"/>
      <c r="DC1675"/>
      <c r="DD1675"/>
      <c r="DM1675"/>
      <c r="DN1675"/>
    </row>
    <row r="1676" spans="37:118" x14ac:dyDescent="0.2"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  <c r="CB1676"/>
      <c r="CC1676"/>
      <c r="CD1676"/>
      <c r="CE1676"/>
      <c r="CF1676"/>
      <c r="CG1676"/>
      <c r="CH1676"/>
      <c r="CI1676"/>
      <c r="CJ1676"/>
      <c r="CK1676"/>
      <c r="CL1676"/>
      <c r="CM1676"/>
      <c r="CN1676"/>
      <c r="CO1676"/>
      <c r="CP1676"/>
      <c r="CQ1676"/>
      <c r="CR1676"/>
      <c r="CS1676"/>
      <c r="CT1676"/>
      <c r="CU1676"/>
      <c r="CV1676"/>
      <c r="CW1676"/>
      <c r="CX1676"/>
      <c r="CY1676"/>
      <c r="CZ1676"/>
      <c r="DA1676"/>
      <c r="DB1676"/>
      <c r="DC1676"/>
      <c r="DD1676"/>
      <c r="DM1676"/>
      <c r="DN1676"/>
    </row>
    <row r="1677" spans="37:118" x14ac:dyDescent="0.2"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M1677"/>
      <c r="DN1677"/>
    </row>
    <row r="1678" spans="37:118" x14ac:dyDescent="0.2"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  <c r="CB1678"/>
      <c r="CC1678"/>
      <c r="CD1678"/>
      <c r="CE1678"/>
      <c r="CF1678"/>
      <c r="CG1678"/>
      <c r="CH1678"/>
      <c r="CI1678"/>
      <c r="CJ1678"/>
      <c r="CK1678"/>
      <c r="CL1678"/>
      <c r="CM1678"/>
      <c r="CN1678"/>
      <c r="CO1678"/>
      <c r="CP1678"/>
      <c r="CQ1678"/>
      <c r="CR1678"/>
      <c r="CS1678"/>
      <c r="CT1678"/>
      <c r="CU1678"/>
      <c r="CV1678"/>
      <c r="CW1678"/>
      <c r="CX1678"/>
      <c r="CY1678"/>
      <c r="CZ1678"/>
      <c r="DA1678"/>
      <c r="DB1678"/>
      <c r="DC1678"/>
      <c r="DD1678"/>
      <c r="DM1678"/>
      <c r="DN1678"/>
    </row>
    <row r="1679" spans="37:118" x14ac:dyDescent="0.2"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M1679"/>
      <c r="DN1679"/>
    </row>
    <row r="1680" spans="37:118" x14ac:dyDescent="0.2"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  <c r="BX1680"/>
      <c r="BY1680"/>
      <c r="BZ1680"/>
      <c r="CA1680"/>
      <c r="CB1680"/>
      <c r="CC1680"/>
      <c r="CD1680"/>
      <c r="CE1680"/>
      <c r="CF1680"/>
      <c r="CG1680"/>
      <c r="CH1680"/>
      <c r="CI1680"/>
      <c r="CJ1680"/>
      <c r="CK1680"/>
      <c r="CL1680"/>
      <c r="CM1680"/>
      <c r="CN1680"/>
      <c r="CO1680"/>
      <c r="CP1680"/>
      <c r="CQ1680"/>
      <c r="CR1680"/>
      <c r="CS1680"/>
      <c r="CT1680"/>
      <c r="CU1680"/>
      <c r="CV1680"/>
      <c r="CW1680"/>
      <c r="CX1680"/>
      <c r="CY1680"/>
      <c r="CZ1680"/>
      <c r="DA1680"/>
      <c r="DB1680"/>
      <c r="DC1680"/>
      <c r="DD1680"/>
      <c r="DM1680"/>
      <c r="DN1680"/>
    </row>
  </sheetData>
  <sortState xmlns:xlrd2="http://schemas.microsoft.com/office/spreadsheetml/2017/richdata2" ref="B5:GS50">
    <sortCondition ref="B5:B50"/>
  </sortState>
  <pageMargins left="0.7" right="0.7" top="0.75" bottom="0.75" header="0.3" footer="0.3"/>
  <ignoredErrors>
    <ignoredError sqref="N51:V5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d25e2-8650-4926-b9c1-384e251e3357">
      <Terms xmlns="http://schemas.microsoft.com/office/infopath/2007/PartnerControls"/>
    </lcf76f155ced4ddcb4097134ff3c332f>
    <TaxCatchAll xmlns="fb01cd13-81db-4f45-a94a-b394074e62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695E7BB6A7DC448166D51D58B8927A" ma:contentTypeVersion="13" ma:contentTypeDescription="Opprett et nytt dokument." ma:contentTypeScope="" ma:versionID="7731a72fc8800931ddd6ab98c5e342cb">
  <xsd:schema xmlns:xsd="http://www.w3.org/2001/XMLSchema" xmlns:xs="http://www.w3.org/2001/XMLSchema" xmlns:p="http://schemas.microsoft.com/office/2006/metadata/properties" xmlns:ns2="edad25e2-8650-4926-b9c1-384e251e3357" xmlns:ns3="fb01cd13-81db-4f45-a94a-b394074e628f" targetNamespace="http://schemas.microsoft.com/office/2006/metadata/properties" ma:root="true" ma:fieldsID="509f59fcb9c30d33983278c877224c58" ns2:_="" ns3:_="">
    <xsd:import namespace="edad25e2-8650-4926-b9c1-384e251e3357"/>
    <xsd:import namespace="fb01cd13-81db-4f45-a94a-b394074e62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d25e2-8650-4926-b9c1-384e251e3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06604d7d-b179-40e3-9457-2227251b1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1cd13-81db-4f45-a94a-b394074e62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1fb15498-ede1-4023-840c-6f122ae772d9}" ma:internalName="TaxCatchAll" ma:showField="CatchAllData" ma:web="fb01cd13-81db-4f45-a94a-b394074e62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B22959-FCBD-4826-8326-9E1AE682CA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51CB3F-7526-48BC-A6FB-B6F0689175EF}">
  <ds:schemaRefs>
    <ds:schemaRef ds:uri="http://schemas.microsoft.com/office/2006/metadata/properties"/>
    <ds:schemaRef ds:uri="http://schemas.microsoft.com/office/infopath/2007/PartnerControls"/>
    <ds:schemaRef ds:uri="edad25e2-8650-4926-b9c1-384e251e3357"/>
    <ds:schemaRef ds:uri="fb01cd13-81db-4f45-a94a-b394074e628f"/>
  </ds:schemaRefs>
</ds:datastoreItem>
</file>

<file path=customXml/itemProps3.xml><?xml version="1.0" encoding="utf-8"?>
<ds:datastoreItem xmlns:ds="http://schemas.openxmlformats.org/officeDocument/2006/customXml" ds:itemID="{85B4B5DA-2F71-434D-95A4-A5B1DA046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d25e2-8650-4926-b9c1-384e251e3357"/>
    <ds:schemaRef ds:uri="fb01cd13-81db-4f45-a94a-b394074e6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210f7242-1640-41a4-9c4f-28b1303f2cda}" enabled="0" method="" siteId="{210f7242-1640-41a4-9c4f-28b1303f2c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Øystein Gløersen</dc:creator>
  <cp:lastModifiedBy>Kristian Fiskerstrand</cp:lastModifiedBy>
  <dcterms:created xsi:type="dcterms:W3CDTF">2024-06-19T09:51:36Z</dcterms:created>
  <dcterms:modified xsi:type="dcterms:W3CDTF">2024-06-25T07:18:57Z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0x01010040695E7BB6A7DC448166D51D58B8927A</vt:lpwstr>
  </property>
  <property fmtid="{D5CDD505-2E9C-101B-9397-08002B2CF9AE}" pid="3" name="MediaServiceImageTags">
    <vt:lpwstr/>
  </property>
</Properties>
</file>